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SU" sheetId="1" r:id="rId1"/>
  </sheets>
  <externalReferences>
    <externalReference r:id="rId4"/>
  </externalReferences>
  <definedNames>
    <definedName name="_xlnm.Print_Area" localSheetId="0">'LSU'!$A$1:$M$64</definedName>
  </definedNames>
  <calcPr fullCalcOnLoad="1"/>
</workbook>
</file>

<file path=xl/sharedStrings.xml><?xml version="1.0" encoding="utf-8"?>
<sst xmlns="http://schemas.openxmlformats.org/spreadsheetml/2006/main" count="50" uniqueCount="49">
  <si>
    <t>LOUISIANA STATE UNIVERSITY</t>
  </si>
  <si>
    <t>STATEMENT OF REVENUES, EXPENSES, AND CHANGES IN NET ASSETS</t>
  </si>
  <si>
    <t>revised 9/17/07</t>
  </si>
  <si>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</si>
  <si>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</si>
  <si>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</si>
  <si>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</si>
  <si>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</si>
  <si>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</si>
  <si>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</si>
  <si>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</si>
  <si>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</si>
  <si>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</si>
  <si>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</si>
  <si>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</si>
  <si>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</si>
  <si>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</si>
  <si>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</si>
  <si>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</si>
  <si>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</si>
  <si>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</si>
  <si>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</si>
  <si>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</si>
  <si>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</si>
  <si>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</si>
  <si>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</si>
  <si>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</si>
  <si>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</si>
  <si>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</si>
  <si>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</si>
  <si>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</si>
  <si>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</si>
  <si>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</si>
  <si>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</si>
  <si>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</si>
  <si>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</si>
  <si>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</si>
  <si>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Interest expenses</t>
  </si>
  <si>
    <t>Other nonoperating revenues (expenses)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</si>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</sst>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41" fontId="18" fillId="0" borderId="0" xfId="0" applyNumberFormat="1" applyFont="1" applyAlignment="1">
      <alignment/>
    </xf>
    <xf numFmtId="0" fontId="21" fillId="0" borderId="0" xfId="0" applyFont="1" applyAlignment="1">
      <alignment/>
    </xf>
    <xf numFmtId="41" fontId="21" fillId="0" borderId="0" xfId="0" applyNumberFormat="1" applyFont="1" applyAlignment="1">
      <alignment/>
    </xf>
    <xf numFmtId="41" fontId="4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1" fontId="18" fillId="0" borderId="0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164" fontId="18" fillId="0" borderId="0" xfId="42" applyNumberFormat="1" applyFont="1" applyFill="1" applyAlignment="1">
      <alignment/>
    </xf>
    <xf numFmtId="0" fontId="18" fillId="0" borderId="0" xfId="0" applyFont="1" applyFill="1" applyAlignment="1">
      <alignment/>
    </xf>
    <xf numFmtId="41" fontId="18" fillId="0" borderId="0" xfId="0" applyNumberFormat="1" applyFont="1" applyFill="1" applyAlignment="1">
      <alignment/>
    </xf>
    <xf numFmtId="165" fontId="18" fillId="0" borderId="0" xfId="44" applyNumberFormat="1" applyFont="1" applyFill="1" applyAlignment="1">
      <alignment/>
    </xf>
    <xf numFmtId="164" fontId="18" fillId="0" borderId="10" xfId="42" applyNumberFormat="1" applyFont="1" applyFill="1" applyBorder="1" applyAlignment="1">
      <alignment/>
    </xf>
    <xf numFmtId="164" fontId="18" fillId="0" borderId="11" xfId="42" applyNumberFormat="1" applyFont="1" applyFill="1" applyBorder="1" applyAlignment="1">
      <alignment/>
    </xf>
    <xf numFmtId="164" fontId="21" fillId="0" borderId="0" xfId="42" applyNumberFormat="1" applyFont="1" applyFill="1" applyAlignment="1">
      <alignment/>
    </xf>
    <xf numFmtId="164" fontId="18" fillId="0" borderId="12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42" fontId="18" fillId="0" borderId="13" xfId="44" applyNumberFormat="1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41" fontId="19" fillId="33" borderId="16" xfId="0" applyNumberFormat="1" applyFont="1" applyFill="1" applyBorder="1" applyAlignment="1">
      <alignment/>
    </xf>
    <xf numFmtId="0" fontId="20" fillId="33" borderId="17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41" fontId="20" fillId="33" borderId="18" xfId="0" applyNumberFormat="1" applyFont="1" applyFill="1" applyBorder="1" applyAlignment="1">
      <alignment/>
    </xf>
    <xf numFmtId="164" fontId="20" fillId="33" borderId="17" xfId="42" applyNumberFormat="1" applyFont="1" applyFill="1" applyBorder="1" applyAlignment="1">
      <alignment horizontal="center"/>
    </xf>
    <xf numFmtId="164" fontId="19" fillId="33" borderId="0" xfId="42" applyNumberFormat="1" applyFont="1" applyFill="1" applyBorder="1" applyAlignment="1">
      <alignment horizontal="center"/>
    </xf>
    <xf numFmtId="164" fontId="19" fillId="33" borderId="18" xfId="42" applyNumberFormat="1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MT\2007%20web\excel\SRECNA%20F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BRC"/>
      <sheetName val="LSU"/>
      <sheetName val="LSU revision 9.17.07"/>
      <sheetName val="Alex"/>
      <sheetName val="Eunice"/>
      <sheetName val="Law"/>
      <sheetName val="Ag Center"/>
      <sheetName val="Ag Ctr revision 9.17.07"/>
      <sheetName val="Consol UNIV"/>
      <sheetName val="Component Units"/>
      <sheetName val="OSRAP Consol"/>
    </sheetNames>
    <sheetDataSet>
      <sheetData sheetId="0">
        <row r="6">
          <cell r="A6" t="str">
            <v>FOR THE YEARS ENDED JUNE 30, 2007 AND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5.57421875" style="1" customWidth="1"/>
    <col min="10" max="10" width="3.7109375" style="1" customWidth="1"/>
    <col min="11" max="11" width="15.140625" style="1" customWidth="1"/>
    <col min="12" max="12" width="3.7109375" style="1" customWidth="1"/>
    <col min="13" max="13" width="15.140625" style="2" customWidth="1"/>
    <col min="14" max="14" width="2.140625" style="1" customWidth="1"/>
    <col min="15" max="15" width="9.140625" style="2" customWidth="1"/>
    <col min="16" max="16" width="1.8515625" style="2" customWidth="1"/>
    <col min="17" max="17" width="10.7109375" style="2" customWidth="1"/>
    <col min="18" max="18" width="1.28515625" style="2" customWidth="1"/>
    <col min="19" max="19" width="9.140625" style="2" customWidth="1"/>
    <col min="20" max="20" width="1.421875" style="2" customWidth="1"/>
    <col min="21" max="21" width="10.7109375" style="2" customWidth="1"/>
    <col min="22" max="22" width="2.00390625" style="2" customWidth="1"/>
    <col min="23" max="23" width="9.140625" style="2" customWidth="1"/>
    <col min="24" max="24" width="1.8515625" style="2" customWidth="1"/>
    <col min="25" max="25" width="9.140625" style="2" customWidth="1"/>
    <col min="26" max="26" width="1.8515625" style="2" customWidth="1"/>
    <col min="27" max="27" width="9.140625" style="2" customWidth="1"/>
    <col min="28" max="28" width="1.8515625" style="2" customWidth="1"/>
    <col min="29" max="29" width="9.140625" style="2" customWidth="1"/>
    <col min="30" max="30" width="1.8515625" style="2" customWidth="1"/>
    <col min="31" max="31" width="9.140625" style="2" customWidth="1"/>
    <col min="32" max="32" width="2.140625" style="2" customWidth="1"/>
    <col min="33" max="33" width="10.28125" style="2" customWidth="1"/>
    <col min="34" max="34" width="2.00390625" style="1" customWidth="1"/>
    <col min="35" max="16384" width="9.140625" style="1" customWidth="1"/>
  </cols>
  <sheetData>
    <row r="1" ht="12.75" thickBot="1"/>
    <row r="2" spans="1:13" ht="10.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33" s="3" customFormat="1" ht="12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6"/>
      <c r="K3" s="26"/>
      <c r="L3" s="26"/>
      <c r="M3" s="2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3" customFormat="1" ht="8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3" customFormat="1" ht="12">
      <c r="A5" s="24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O5" s="5" t="s">
        <v>2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3" customFormat="1" ht="12">
      <c r="A6" s="31" t="str">
        <f>'[1]System'!A6</f>
        <v>FOR THE YEARS ENDED JUNE 30, 2007 AND 2006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3" customFormat="1" ht="10.5" customHeight="1" thickBo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3" customFormat="1" ht="1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10" spans="13:33" s="3" customFormat="1" ht="12">
      <c r="M10" s="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1:33" s="3" customFormat="1" ht="12">
      <c r="K11" s="9">
        <v>2007</v>
      </c>
      <c r="L11" s="10"/>
      <c r="M11" s="9">
        <v>2006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12" customFormat="1" ht="12">
      <c r="A12" s="11" t="s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2" customFormat="1" ht="12">
      <c r="A13" s="11"/>
      <c r="B13" s="11" t="s">
        <v>4</v>
      </c>
      <c r="C13" s="11"/>
      <c r="D13" s="11"/>
      <c r="E13" s="11"/>
      <c r="F13" s="11"/>
      <c r="G13" s="11"/>
      <c r="H13" s="11"/>
      <c r="I13" s="11"/>
      <c r="J13" s="11"/>
      <c r="K13" s="14">
        <v>171323371</v>
      </c>
      <c r="L13" s="11"/>
      <c r="M13" s="14">
        <v>182117127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2" customFormat="1" ht="12">
      <c r="A14" s="11"/>
      <c r="B14" s="11"/>
      <c r="C14" s="11" t="s">
        <v>5</v>
      </c>
      <c r="D14" s="11"/>
      <c r="E14" s="11"/>
      <c r="F14" s="11"/>
      <c r="G14" s="11"/>
      <c r="H14" s="11"/>
      <c r="I14" s="11"/>
      <c r="J14" s="11"/>
      <c r="K14" s="15">
        <v>-23758575</v>
      </c>
      <c r="L14" s="11"/>
      <c r="M14" s="15">
        <v>-25909158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2" customFormat="1" ht="12">
      <c r="A15" s="11"/>
      <c r="B15" s="11"/>
      <c r="C15" s="11"/>
      <c r="D15" s="11" t="s">
        <v>6</v>
      </c>
      <c r="E15" s="11"/>
      <c r="F15" s="11"/>
      <c r="G15" s="11"/>
      <c r="H15" s="11"/>
      <c r="I15" s="11"/>
      <c r="J15" s="11"/>
      <c r="K15" s="16">
        <f>SUM(K13:K14)</f>
        <v>147564796</v>
      </c>
      <c r="L15" s="11"/>
      <c r="M15" s="16">
        <f>SUM(M13:M14)</f>
        <v>156207969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12" customFormat="1" ht="12">
      <c r="A16" s="11"/>
      <c r="B16" s="11" t="s">
        <v>7</v>
      </c>
      <c r="C16" s="11"/>
      <c r="D16" s="11"/>
      <c r="E16" s="11"/>
      <c r="F16" s="11"/>
      <c r="G16" s="11"/>
      <c r="H16" s="11"/>
      <c r="I16" s="11"/>
      <c r="J16" s="11"/>
      <c r="K16" s="11">
        <v>0</v>
      </c>
      <c r="L16" s="11"/>
      <c r="M16" s="11">
        <v>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2" customFormat="1" ht="12">
      <c r="A17" s="11"/>
      <c r="B17" s="11" t="s">
        <v>8</v>
      </c>
      <c r="C17" s="11"/>
      <c r="D17" s="11"/>
      <c r="E17" s="11"/>
      <c r="F17" s="11"/>
      <c r="G17" s="11"/>
      <c r="H17" s="11"/>
      <c r="I17" s="11"/>
      <c r="J17" s="11"/>
      <c r="K17" s="11">
        <v>98968885</v>
      </c>
      <c r="L17" s="11"/>
      <c r="M17" s="11">
        <v>104489445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2" customFormat="1" ht="12">
      <c r="A18" s="11"/>
      <c r="B18" s="11" t="s">
        <v>9</v>
      </c>
      <c r="C18" s="11"/>
      <c r="D18" s="11"/>
      <c r="E18" s="11"/>
      <c r="F18" s="11"/>
      <c r="G18" s="11"/>
      <c r="H18" s="11"/>
      <c r="I18" s="11"/>
      <c r="J18" s="11"/>
      <c r="K18" s="11">
        <v>35649015</v>
      </c>
      <c r="L18" s="11"/>
      <c r="M18" s="11">
        <f>34907609-1348697</f>
        <v>33558912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12" customFormat="1" ht="12">
      <c r="A19" s="11"/>
      <c r="B19" s="11" t="s">
        <v>10</v>
      </c>
      <c r="C19" s="11"/>
      <c r="D19" s="11"/>
      <c r="E19" s="11"/>
      <c r="F19" s="11"/>
      <c r="G19" s="11"/>
      <c r="H19" s="11"/>
      <c r="I19" s="11"/>
      <c r="J19" s="11"/>
      <c r="K19" s="11">
        <v>11380658</v>
      </c>
      <c r="L19" s="11"/>
      <c r="M19" s="11">
        <v>10659437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12" customFormat="1" ht="12">
      <c r="A20" s="11"/>
      <c r="B20" s="11" t="s">
        <v>11</v>
      </c>
      <c r="C20" s="11"/>
      <c r="D20" s="11"/>
      <c r="E20" s="11"/>
      <c r="F20" s="11"/>
      <c r="G20" s="11"/>
      <c r="H20" s="11"/>
      <c r="I20" s="11"/>
      <c r="J20" s="11"/>
      <c r="K20" s="11">
        <v>10007094</v>
      </c>
      <c r="L20" s="11"/>
      <c r="M20" s="11">
        <v>9613456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12" customFormat="1" ht="12">
      <c r="A21" s="11"/>
      <c r="B21" s="11" t="s">
        <v>12</v>
      </c>
      <c r="C21" s="11"/>
      <c r="D21" s="11"/>
      <c r="E21" s="11"/>
      <c r="F21" s="11"/>
      <c r="G21" s="11"/>
      <c r="H21" s="11"/>
      <c r="I21" s="11"/>
      <c r="J21" s="11"/>
      <c r="K21" s="11">
        <v>0</v>
      </c>
      <c r="L21" s="11"/>
      <c r="M21" s="11">
        <v>0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2" customFormat="1" ht="12">
      <c r="A22" s="11"/>
      <c r="B22" s="11" t="s">
        <v>13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s="12" customFormat="1" ht="12">
      <c r="A23" s="11"/>
      <c r="B23" s="11"/>
      <c r="C23" s="11" t="s">
        <v>14</v>
      </c>
      <c r="D23" s="11"/>
      <c r="E23" s="11"/>
      <c r="F23" s="11"/>
      <c r="G23" s="11"/>
      <c r="H23" s="11"/>
      <c r="I23" s="11"/>
      <c r="J23" s="11"/>
      <c r="K23" s="11">
        <v>119021973</v>
      </c>
      <c r="L23" s="11"/>
      <c r="M23" s="11">
        <v>112941163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s="12" customFormat="1" ht="12">
      <c r="A24" s="11"/>
      <c r="B24" s="11"/>
      <c r="C24" s="11"/>
      <c r="D24" s="11" t="s">
        <v>5</v>
      </c>
      <c r="E24" s="11"/>
      <c r="F24" s="11"/>
      <c r="G24" s="11"/>
      <c r="H24" s="11"/>
      <c r="I24" s="11"/>
      <c r="J24" s="11"/>
      <c r="K24" s="15">
        <v>-4474840</v>
      </c>
      <c r="L24" s="11"/>
      <c r="M24" s="15">
        <v>-4718754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s="12" customFormat="1" ht="12">
      <c r="A25" s="11"/>
      <c r="B25" s="11"/>
      <c r="C25" s="11"/>
      <c r="D25" s="11"/>
      <c r="E25" s="11" t="s">
        <v>15</v>
      </c>
      <c r="F25" s="11"/>
      <c r="G25" s="11"/>
      <c r="H25" s="11"/>
      <c r="I25" s="11"/>
      <c r="J25" s="11"/>
      <c r="K25" s="16">
        <f>SUM(K23:K24)</f>
        <v>114547133</v>
      </c>
      <c r="L25" s="11"/>
      <c r="M25" s="16">
        <f>SUM(M23:M24)</f>
        <v>108222409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12" customFormat="1" ht="12">
      <c r="A26" s="11"/>
      <c r="B26" s="11" t="s">
        <v>16</v>
      </c>
      <c r="C26" s="11"/>
      <c r="D26" s="11"/>
      <c r="E26" s="11"/>
      <c r="F26" s="11"/>
      <c r="G26" s="11"/>
      <c r="H26" s="11"/>
      <c r="I26" s="11"/>
      <c r="J26" s="11"/>
      <c r="K26" s="11">
        <v>6461398</v>
      </c>
      <c r="L26" s="11"/>
      <c r="M26" s="11">
        <v>5080464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12" customFormat="1" ht="12">
      <c r="A27" s="11"/>
      <c r="B27" s="11"/>
      <c r="C27" s="11"/>
      <c r="D27" s="11"/>
      <c r="E27" s="11"/>
      <c r="F27" s="11" t="s">
        <v>17</v>
      </c>
      <c r="G27" s="17"/>
      <c r="H27" s="11"/>
      <c r="I27" s="11"/>
      <c r="J27" s="11"/>
      <c r="K27" s="18">
        <f>K15+K16+K17+K18+K19+K20+K21+K25+K26</f>
        <v>424578979</v>
      </c>
      <c r="L27" s="11"/>
      <c r="M27" s="18">
        <f>M15+M16+M17+M18+M19+M20+M21+M25+M26</f>
        <v>427832092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12" customFormat="1" ht="1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12" customFormat="1" ht="12">
      <c r="A29" s="11" t="s">
        <v>18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12" customFormat="1" ht="12">
      <c r="A30" s="11"/>
      <c r="B30" s="11" t="s">
        <v>19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12" customFormat="1" ht="12">
      <c r="A31" s="11"/>
      <c r="B31" s="11"/>
      <c r="C31" s="11" t="s">
        <v>20</v>
      </c>
      <c r="D31" s="11"/>
      <c r="E31" s="11"/>
      <c r="F31" s="11"/>
      <c r="G31" s="11"/>
      <c r="H31" s="11"/>
      <c r="I31" s="11"/>
      <c r="J31" s="11"/>
      <c r="K31" s="11">
        <v>213258053</v>
      </c>
      <c r="L31" s="11"/>
      <c r="M31" s="11">
        <f>197406890+174656+10140005-2028001</f>
        <v>205693550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2" customFormat="1" ht="12">
      <c r="A32" s="11"/>
      <c r="B32" s="11"/>
      <c r="C32" s="11" t="s">
        <v>21</v>
      </c>
      <c r="D32" s="11"/>
      <c r="E32" s="11"/>
      <c r="F32" s="11"/>
      <c r="G32" s="11"/>
      <c r="H32" s="11"/>
      <c r="I32" s="11"/>
      <c r="J32" s="11"/>
      <c r="K32" s="11">
        <v>112643006</v>
      </c>
      <c r="L32" s="11"/>
      <c r="M32" s="11">
        <f>106304984+121372-9660</f>
        <v>106416696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12" customFormat="1" ht="12">
      <c r="A33" s="11"/>
      <c r="B33" s="11"/>
      <c r="C33" s="11" t="s">
        <v>22</v>
      </c>
      <c r="D33" s="11"/>
      <c r="E33" s="11"/>
      <c r="F33" s="11"/>
      <c r="G33" s="11"/>
      <c r="H33" s="11"/>
      <c r="I33" s="11"/>
      <c r="J33" s="11"/>
      <c r="K33" s="11">
        <v>33627637</v>
      </c>
      <c r="L33" s="11"/>
      <c r="M33" s="11">
        <f>37232229-1339037</f>
        <v>35893192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12" customFormat="1" ht="12">
      <c r="A34" s="11"/>
      <c r="B34" s="11"/>
      <c r="C34" s="11" t="s">
        <v>23</v>
      </c>
      <c r="D34" s="11"/>
      <c r="E34" s="11"/>
      <c r="F34" s="11"/>
      <c r="G34" s="11"/>
      <c r="H34" s="11"/>
      <c r="I34" s="11"/>
      <c r="J34" s="11"/>
      <c r="K34" s="11">
        <v>56784682</v>
      </c>
      <c r="L34" s="11"/>
      <c r="M34" s="11">
        <v>53219727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12" customFormat="1" ht="12">
      <c r="A35" s="11"/>
      <c r="B35" s="11"/>
      <c r="C35" s="11" t="s">
        <v>24</v>
      </c>
      <c r="D35" s="11"/>
      <c r="E35" s="11"/>
      <c r="F35" s="11"/>
      <c r="G35" s="11"/>
      <c r="H35" s="11"/>
      <c r="I35" s="11"/>
      <c r="J35" s="11"/>
      <c r="K35" s="11">
        <v>14795935</v>
      </c>
      <c r="L35" s="11"/>
      <c r="M35" s="11">
        <v>14279192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2" customFormat="1" ht="12">
      <c r="A36" s="11"/>
      <c r="B36" s="11"/>
      <c r="C36" s="11" t="s">
        <v>25</v>
      </c>
      <c r="D36" s="11"/>
      <c r="E36" s="11"/>
      <c r="F36" s="11"/>
      <c r="G36" s="11"/>
      <c r="H36" s="11"/>
      <c r="I36" s="11"/>
      <c r="J36" s="11"/>
      <c r="K36" s="11">
        <v>26136884</v>
      </c>
      <c r="L36" s="11"/>
      <c r="M36" s="11">
        <v>23986693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2" customFormat="1" ht="12">
      <c r="A37" s="11"/>
      <c r="B37" s="11"/>
      <c r="C37" s="11" t="s">
        <v>26</v>
      </c>
      <c r="D37" s="11"/>
      <c r="E37" s="11"/>
      <c r="F37" s="11"/>
      <c r="G37" s="11"/>
      <c r="H37" s="11"/>
      <c r="I37" s="11"/>
      <c r="J37" s="11"/>
      <c r="K37" s="11">
        <f>74068026+1</f>
        <v>74068027</v>
      </c>
      <c r="L37" s="11"/>
      <c r="M37" s="11">
        <f>66738446-2</f>
        <v>66738444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2" customFormat="1" ht="12">
      <c r="A38" s="11"/>
      <c r="B38" s="11"/>
      <c r="C38" s="11" t="s">
        <v>27</v>
      </c>
      <c r="D38" s="11"/>
      <c r="E38" s="11"/>
      <c r="F38" s="11"/>
      <c r="G38" s="11"/>
      <c r="H38" s="11"/>
      <c r="I38" s="11"/>
      <c r="J38" s="11"/>
      <c r="K38" s="11">
        <v>24594121</v>
      </c>
      <c r="L38" s="11"/>
      <c r="M38" s="11">
        <v>23119548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2" customFormat="1" ht="12">
      <c r="A39" s="11"/>
      <c r="B39" s="11" t="s">
        <v>28</v>
      </c>
      <c r="C39" s="11"/>
      <c r="D39" s="11"/>
      <c r="E39" s="11"/>
      <c r="F39" s="11"/>
      <c r="G39" s="11"/>
      <c r="H39" s="11"/>
      <c r="I39" s="11"/>
      <c r="J39" s="11"/>
      <c r="K39" s="11">
        <v>102178759</v>
      </c>
      <c r="L39" s="11"/>
      <c r="M39" s="11">
        <v>98898857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2" customFormat="1" ht="12">
      <c r="A40" s="11"/>
      <c r="B40" s="11" t="s">
        <v>29</v>
      </c>
      <c r="C40" s="11"/>
      <c r="D40" s="11"/>
      <c r="E40" s="11"/>
      <c r="F40" s="11"/>
      <c r="G40" s="11"/>
      <c r="H40" s="11"/>
      <c r="I40" s="11"/>
      <c r="J40" s="11"/>
      <c r="K40" s="11">
        <v>0</v>
      </c>
      <c r="L40" s="11"/>
      <c r="M40" s="11">
        <v>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2" customFormat="1" ht="12">
      <c r="A41" s="11"/>
      <c r="B41" s="11" t="s">
        <v>30</v>
      </c>
      <c r="C41" s="11"/>
      <c r="D41" s="11"/>
      <c r="E41" s="11"/>
      <c r="F41" s="11"/>
      <c r="G41" s="11"/>
      <c r="H41" s="11"/>
      <c r="I41" s="11"/>
      <c r="J41" s="11"/>
      <c r="K41" s="11">
        <v>0</v>
      </c>
      <c r="L41" s="11"/>
      <c r="M41" s="11">
        <v>0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2" customFormat="1" ht="12">
      <c r="A42" s="11"/>
      <c r="B42" s="11"/>
      <c r="C42" s="11"/>
      <c r="D42" s="11"/>
      <c r="E42" s="11"/>
      <c r="F42" s="11" t="s">
        <v>31</v>
      </c>
      <c r="G42" s="11"/>
      <c r="H42" s="11"/>
      <c r="I42" s="11"/>
      <c r="J42" s="11"/>
      <c r="K42" s="18">
        <f>SUM(K31:K41)</f>
        <v>658087104</v>
      </c>
      <c r="L42" s="11"/>
      <c r="M42" s="18">
        <f>SUM(M31:M41)</f>
        <v>628245899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2" customFormat="1" ht="12">
      <c r="A43" s="11"/>
      <c r="B43" s="11"/>
      <c r="C43" s="11"/>
      <c r="D43" s="11"/>
      <c r="E43" s="11"/>
      <c r="F43" s="11"/>
      <c r="G43" s="11" t="s">
        <v>32</v>
      </c>
      <c r="H43" s="11"/>
      <c r="I43" s="11"/>
      <c r="J43" s="11"/>
      <c r="K43" s="18">
        <f>K27-K42</f>
        <v>-233508125</v>
      </c>
      <c r="L43" s="11"/>
      <c r="M43" s="18">
        <f>M27-M42</f>
        <v>-200413807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2" customFormat="1" ht="1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2" customFormat="1" ht="12">
      <c r="A45" s="11" t="s">
        <v>33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2" customFormat="1" ht="12">
      <c r="A46" s="11"/>
      <c r="B46" s="11" t="s">
        <v>34</v>
      </c>
      <c r="C46" s="11"/>
      <c r="D46" s="11"/>
      <c r="E46" s="11"/>
      <c r="F46" s="11"/>
      <c r="G46" s="11"/>
      <c r="H46" s="11"/>
      <c r="I46" s="11"/>
      <c r="J46" s="11"/>
      <c r="K46" s="11">
        <v>218972831</v>
      </c>
      <c r="L46" s="11"/>
      <c r="M46" s="11">
        <v>190303764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2" customFormat="1" ht="12">
      <c r="A47" s="11"/>
      <c r="B47" s="11" t="s">
        <v>35</v>
      </c>
      <c r="C47" s="11"/>
      <c r="D47" s="11"/>
      <c r="E47" s="11"/>
      <c r="F47" s="11"/>
      <c r="G47" s="11"/>
      <c r="H47" s="11"/>
      <c r="I47" s="11"/>
      <c r="J47" s="11"/>
      <c r="K47" s="11">
        <v>11565470</v>
      </c>
      <c r="L47" s="11"/>
      <c r="M47" s="11">
        <f>9793663+296028</f>
        <v>10089691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2" customFormat="1" ht="12">
      <c r="A48" s="11"/>
      <c r="B48" s="11" t="s">
        <v>36</v>
      </c>
      <c r="C48" s="11"/>
      <c r="D48" s="11"/>
      <c r="E48" s="11"/>
      <c r="F48" s="11"/>
      <c r="G48" s="11"/>
      <c r="H48" s="11"/>
      <c r="I48" s="11"/>
      <c r="J48" s="11"/>
      <c r="K48" s="11">
        <v>18827084</v>
      </c>
      <c r="L48" s="11"/>
      <c r="M48" s="11">
        <v>5825597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2" customFormat="1" ht="12">
      <c r="A49" s="11"/>
      <c r="B49" s="11" t="s">
        <v>37</v>
      </c>
      <c r="C49" s="11"/>
      <c r="D49" s="11"/>
      <c r="E49" s="11"/>
      <c r="F49" s="11"/>
      <c r="G49" s="11"/>
      <c r="H49" s="11"/>
      <c r="I49" s="11"/>
      <c r="J49" s="11"/>
      <c r="K49" s="11">
        <v>-12286667</v>
      </c>
      <c r="L49" s="11"/>
      <c r="M49" s="11">
        <f>-9160872+1029730</f>
        <v>-8131142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12" customFormat="1" ht="12">
      <c r="A50" s="11"/>
      <c r="B50" s="11" t="s">
        <v>38</v>
      </c>
      <c r="C50" s="11"/>
      <c r="D50" s="11"/>
      <c r="E50" s="11"/>
      <c r="F50" s="11"/>
      <c r="G50" s="11"/>
      <c r="H50" s="11"/>
      <c r="I50" s="11"/>
      <c r="J50" s="11"/>
      <c r="K50" s="11">
        <v>154014</v>
      </c>
      <c r="L50" s="11"/>
      <c r="M50" s="11">
        <v>62237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12" customFormat="1" ht="12">
      <c r="A51" s="11"/>
      <c r="B51" s="11"/>
      <c r="C51" s="11"/>
      <c r="D51" s="11"/>
      <c r="E51" s="11"/>
      <c r="F51" s="11" t="s">
        <v>39</v>
      </c>
      <c r="G51" s="17"/>
      <c r="H51" s="17"/>
      <c r="I51" s="17"/>
      <c r="J51" s="17"/>
      <c r="K51" s="18">
        <f>SUM(K46:K50)</f>
        <v>237232732</v>
      </c>
      <c r="L51" s="17"/>
      <c r="M51" s="18">
        <f>SUM(M46:M50)</f>
        <v>198150147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s="12" customFormat="1" ht="12">
      <c r="A52" s="11"/>
      <c r="B52" s="11"/>
      <c r="C52" s="11"/>
      <c r="D52" s="11"/>
      <c r="E52" s="11"/>
      <c r="F52" s="17"/>
      <c r="G52" s="11" t="s">
        <v>40</v>
      </c>
      <c r="H52" s="17"/>
      <c r="I52" s="17"/>
      <c r="J52" s="17"/>
      <c r="K52" s="17"/>
      <c r="L52" s="17"/>
      <c r="M52" s="17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12" customFormat="1" ht="12">
      <c r="A53" s="11"/>
      <c r="B53" s="11"/>
      <c r="C53" s="11"/>
      <c r="D53" s="11"/>
      <c r="E53" s="11"/>
      <c r="F53" s="17"/>
      <c r="G53" s="17"/>
      <c r="H53" s="11" t="s">
        <v>41</v>
      </c>
      <c r="I53" s="17"/>
      <c r="J53" s="17"/>
      <c r="K53" s="15">
        <f>K43+K51</f>
        <v>3724607</v>
      </c>
      <c r="L53" s="17"/>
      <c r="M53" s="15">
        <f>M43+M51</f>
        <v>-2263660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s="12" customFormat="1" ht="1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s="12" customFormat="1" ht="12">
      <c r="A55" s="11"/>
      <c r="B55" s="11" t="s">
        <v>42</v>
      </c>
      <c r="C55" s="11"/>
      <c r="D55" s="11"/>
      <c r="E55" s="11"/>
      <c r="F55" s="11"/>
      <c r="G55" s="11"/>
      <c r="H55" s="11"/>
      <c r="I55" s="11"/>
      <c r="J55" s="11"/>
      <c r="K55" s="11">
        <v>8357955</v>
      </c>
      <c r="L55" s="11"/>
      <c r="M55" s="11">
        <v>9234016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s="12" customFormat="1" ht="12">
      <c r="A56" s="11"/>
      <c r="B56" s="11" t="s">
        <v>43</v>
      </c>
      <c r="C56" s="11"/>
      <c r="D56" s="11"/>
      <c r="E56" s="11"/>
      <c r="F56" s="11"/>
      <c r="G56" s="11"/>
      <c r="H56" s="11"/>
      <c r="I56" s="11"/>
      <c r="J56" s="11"/>
      <c r="K56" s="11">
        <v>11165795</v>
      </c>
      <c r="L56" s="11"/>
      <c r="M56" s="11">
        <v>32663999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s="12" customFormat="1" ht="12">
      <c r="A57" s="11"/>
      <c r="B57" s="11" t="s">
        <v>44</v>
      </c>
      <c r="C57" s="11"/>
      <c r="D57" s="11"/>
      <c r="E57" s="11"/>
      <c r="F57" s="11"/>
      <c r="G57" s="11"/>
      <c r="H57" s="11"/>
      <c r="I57" s="11"/>
      <c r="J57" s="11"/>
      <c r="K57" s="11">
        <v>3893060</v>
      </c>
      <c r="L57" s="11"/>
      <c r="M57" s="11">
        <v>4619497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s="12" customFormat="1" ht="12">
      <c r="A58" s="11"/>
      <c r="B58" s="11" t="s">
        <v>45</v>
      </c>
      <c r="C58" s="11"/>
      <c r="D58" s="11"/>
      <c r="E58" s="11"/>
      <c r="F58" s="11"/>
      <c r="G58" s="11"/>
      <c r="H58" s="11"/>
      <c r="I58" s="11"/>
      <c r="J58" s="11"/>
      <c r="K58" s="19">
        <v>1282031</v>
      </c>
      <c r="L58" s="11"/>
      <c r="M58" s="19">
        <v>-223111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s="12" customFormat="1" ht="1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5"/>
      <c r="L59" s="11"/>
      <c r="M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s="12" customFormat="1" ht="12">
      <c r="A60" s="11"/>
      <c r="B60" s="11"/>
      <c r="C60" s="11"/>
      <c r="D60" s="11"/>
      <c r="E60" s="11"/>
      <c r="F60" s="11" t="s">
        <v>46</v>
      </c>
      <c r="G60" s="11"/>
      <c r="H60" s="11"/>
      <c r="I60" s="11"/>
      <c r="J60" s="11"/>
      <c r="K60" s="16">
        <f>K53+K55+K56+K57+K58</f>
        <v>28423448</v>
      </c>
      <c r="L60" s="11"/>
      <c r="M60" s="16">
        <f>M53+M55+M56+M57+M58</f>
        <v>44030741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s="12" customFormat="1" ht="1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s="12" customFormat="1" ht="12">
      <c r="A62" s="11"/>
      <c r="B62" s="11" t="s">
        <v>47</v>
      </c>
      <c r="C62" s="11"/>
      <c r="D62" s="11"/>
      <c r="E62" s="11"/>
      <c r="F62" s="11"/>
      <c r="G62" s="11"/>
      <c r="H62" s="11"/>
      <c r="I62" s="11"/>
      <c r="J62" s="11"/>
      <c r="K62" s="11">
        <v>513462293</v>
      </c>
      <c r="L62" s="11"/>
      <c r="M62" s="11">
        <f>470064532-1029730</f>
        <v>469034802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s="12" customFormat="1" ht="1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s="12" customFormat="1" ht="12.75" thickBot="1">
      <c r="A64" s="11"/>
      <c r="B64" s="11" t="s">
        <v>48</v>
      </c>
      <c r="C64" s="11"/>
      <c r="D64" s="11"/>
      <c r="E64" s="11"/>
      <c r="F64" s="11"/>
      <c r="G64" s="11"/>
      <c r="H64" s="11"/>
      <c r="I64" s="11"/>
      <c r="J64" s="11"/>
      <c r="K64" s="20">
        <f>SUM(K60+K62)</f>
        <v>541885741</v>
      </c>
      <c r="L64" s="11"/>
      <c r="M64" s="20">
        <f>SUM(M60+M62)</f>
        <v>513065543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ht="12.75" thickTop="1"/>
  </sheetData>
  <sheetProtection/>
  <mergeCells count="3">
    <mergeCell ref="A3:M3"/>
    <mergeCell ref="A5:M5"/>
    <mergeCell ref="A6:M6"/>
  </mergeCells>
  <conditionalFormatting sqref="A12:M6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eparfait</cp:lastModifiedBy>
  <cp:lastPrinted>2007-10-09T14:43:10Z</cp:lastPrinted>
  <dcterms:created xsi:type="dcterms:W3CDTF">2007-10-09T14:42:29Z</dcterms:created>
  <dcterms:modified xsi:type="dcterms:W3CDTF">2007-10-09T14:43:11Z</dcterms:modified>
  <cp:category/>
  <cp:version/>
  <cp:contentType/>
  <cp:contentStatus/>
</cp:coreProperties>
</file>