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230" windowWidth="11340" windowHeight="6540" activeTab="1"/>
  </bookViews>
  <sheets>
    <sheet name="Balance Sheet" sheetId="1" r:id="rId1"/>
    <sheet name="Operating" sheetId="2" r:id="rId2"/>
  </sheets>
  <definedNames>
    <definedName name="\B" localSheetId="1">'Operating'!#REF!</definedName>
    <definedName name="\B">#REF!</definedName>
    <definedName name="\P" localSheetId="1">'Operating'!#REF!</definedName>
    <definedName name="\P">#REF!</definedName>
    <definedName name="\Z" localSheetId="1">'Operating'!#REF!</definedName>
    <definedName name="\Z">#REF!</definedName>
    <definedName name="P_1" localSheetId="1">'Operating'!$A$3:$V$48</definedName>
    <definedName name="P_1">#REF!</definedName>
    <definedName name="P_2">'Balance Sheet'!$A$1:$D$45</definedName>
    <definedName name="_xlnm.Print_Area" localSheetId="0">'Balance Sheet'!$A$1:$D$45</definedName>
    <definedName name="_xlnm.Print_Area" localSheetId="1">'Operating'!$A$1:$V$48</definedName>
    <definedName name="WKS1" localSheetId="1">'Operating'!$A$6:$V$42</definedName>
    <definedName name="WKS1">#REF!</definedName>
    <definedName name="WKS2" localSheetId="1">'Operating'!$AD$83:$AL$116</definedName>
    <definedName name="WKS2">#REF!</definedName>
  </definedNames>
  <calcPr fullCalcOnLoad="1"/>
</workbook>
</file>

<file path=xl/sharedStrings.xml><?xml version="1.0" encoding="utf-8"?>
<sst xmlns="http://schemas.openxmlformats.org/spreadsheetml/2006/main" count="77" uniqueCount="72">
  <si>
    <t xml:space="preserve">        Revenues</t>
  </si>
  <si>
    <t>Expenditures</t>
  </si>
  <si>
    <t>Revenues</t>
  </si>
  <si>
    <t>Sales &amp;</t>
  </si>
  <si>
    <t>Fee</t>
  </si>
  <si>
    <t>Cost of</t>
  </si>
  <si>
    <t>Related</t>
  </si>
  <si>
    <t>Services</t>
  </si>
  <si>
    <t>Allocations</t>
  </si>
  <si>
    <t>Goods Sold</t>
  </si>
  <si>
    <t>Salaries</t>
  </si>
  <si>
    <t>Wages</t>
  </si>
  <si>
    <t>Benefits</t>
  </si>
  <si>
    <t>Expenses</t>
  </si>
  <si>
    <t>P &amp; I</t>
  </si>
  <si>
    <t>Total</t>
  </si>
  <si>
    <t>LSU UNION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</si>
  <si>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</si>
  <si>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</si>
  <si>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</si>
  <si>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</si>
  <si>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</si>
  <si>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>Depreciation</t>
  </si>
  <si>
    <t xml:space="preserve">  Cash and investments</t>
  </si>
  <si>
    <t xml:space="preserve">  Accounts receivable </t>
  </si>
  <si>
    <t xml:space="preserve">  Inventories</t>
  </si>
  <si>
    <t xml:space="preserve">      Total assets</t>
  </si>
  <si>
    <t xml:space="preserve">  Accounts payable</t>
  </si>
  <si>
    <t xml:space="preserve">  Deferred revenue</t>
  </si>
  <si>
    <t xml:space="preserve">      Total liabilities </t>
  </si>
  <si>
    <t xml:space="preserve">    Balance at July 1 </t>
  </si>
  <si>
    <t xml:space="preserve">    Revenues over/(under) expenditures</t>
  </si>
  <si>
    <t xml:space="preserve">    Depreciation charges transferred</t>
  </si>
  <si>
    <t xml:space="preserve">Barber shop </t>
  </si>
  <si>
    <t>Creative arts and gallery</t>
  </si>
  <si>
    <t>Frame shop</t>
  </si>
  <si>
    <t>Games area</t>
  </si>
  <si>
    <t xml:space="preserve">Information and copy center </t>
  </si>
  <si>
    <t>Program administration</t>
  </si>
  <si>
    <t>Programs</t>
  </si>
  <si>
    <t>Theatre and box office</t>
  </si>
  <si>
    <t xml:space="preserve">   Total</t>
  </si>
  <si>
    <t>LOUISIANA STATE UNIVERSITY</t>
  </si>
  <si>
    <t>ANALYSIS C-2B6                                   STATEMENT OF NET ASSETS                                   ANALYSIS C-2B6</t>
  </si>
  <si>
    <t>ANALYSIS C-2B6                                                                 ANALYSIS OF REVENUES AND EXPENDITURES                                                                  ANALYSIS C-2B6</t>
  </si>
  <si>
    <t>Fund balances:</t>
  </si>
  <si>
    <t xml:space="preserve">         Total fund balances </t>
  </si>
  <si>
    <t xml:space="preserve">         Net assets</t>
  </si>
  <si>
    <t xml:space="preserve">      Total operating fund balance </t>
  </si>
  <si>
    <t xml:space="preserve">      Total equipment r&amp;r fund balance </t>
  </si>
  <si>
    <t>over</t>
  </si>
  <si>
    <t>Supplies &amp;</t>
  </si>
  <si>
    <t>Utilities &amp;</t>
  </si>
  <si>
    <t>Programs for other campus departments</t>
  </si>
  <si>
    <t>Management Services:</t>
  </si>
  <si>
    <t xml:space="preserve">  Administration and building services</t>
  </si>
  <si>
    <t xml:space="preserve">  Administrative charge </t>
  </si>
  <si>
    <t xml:space="preserve">  Bookstore contract</t>
  </si>
  <si>
    <t xml:space="preserve">  Debt service</t>
  </si>
  <si>
    <t xml:space="preserve">  Food service contract </t>
  </si>
  <si>
    <t xml:space="preserve">  Interest on investments </t>
  </si>
  <si>
    <t xml:space="preserve">    Total management services</t>
  </si>
  <si>
    <t xml:space="preserve">  Performing arts</t>
  </si>
  <si>
    <t xml:space="preserve">    and involvement</t>
  </si>
  <si>
    <t xml:space="preserve">  Center for student leadership</t>
  </si>
  <si>
    <t xml:space="preserve">  Management services distribution</t>
  </si>
  <si>
    <t xml:space="preserve">  Support for university projects</t>
  </si>
  <si>
    <t xml:space="preserve">  Union renovation fees</t>
  </si>
  <si>
    <t xml:space="preserve">  Deferred charges &amp; prepaid expenses</t>
  </si>
  <si>
    <t>JUNE 30, 2008</t>
  </si>
  <si>
    <t>FOR THE YEAR ENDED JUNE 30, 2008</t>
  </si>
  <si>
    <t xml:space="preserve">    Net transfers (to)/from plant fund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</si>
</sst>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1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4" fillId="33" borderId="1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6" fillId="33" borderId="12" xfId="0" applyFont="1" applyFill="1" applyBorder="1" applyAlignment="1" applyProtection="1">
      <alignment vertical="center"/>
      <protection/>
    </xf>
    <xf numFmtId="37" fontId="6" fillId="33" borderId="13" xfId="0" applyFont="1" applyFill="1" applyBorder="1" applyAlignment="1" applyProtection="1">
      <alignment horizontal="centerContinuous" vertical="center"/>
      <protection/>
    </xf>
    <xf numFmtId="37" fontId="6" fillId="33" borderId="14" xfId="0" applyFont="1" applyFill="1" applyBorder="1" applyAlignment="1" applyProtection="1">
      <alignment vertical="center"/>
      <protection/>
    </xf>
    <xf numFmtId="37" fontId="6" fillId="33" borderId="15" xfId="0" applyFont="1" applyFill="1" applyBorder="1" applyAlignment="1" applyProtection="1">
      <alignment vertical="center"/>
      <protection/>
    </xf>
    <xf numFmtId="37" fontId="6" fillId="33" borderId="16" xfId="0" applyFont="1" applyFill="1" applyBorder="1" applyAlignment="1" applyProtection="1">
      <alignment horizontal="center" vertical="center"/>
      <protection/>
    </xf>
    <xf numFmtId="37" fontId="6" fillId="33" borderId="17" xfId="0" applyFont="1" applyFill="1" applyBorder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6" fillId="33" borderId="13" xfId="0" applyFont="1" applyFill="1" applyBorder="1" applyAlignment="1" applyProtection="1">
      <alignment vertical="center"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horizontal="right" vertical="center"/>
      <protection/>
    </xf>
    <xf numFmtId="5" fontId="3" fillId="0" borderId="0" xfId="0" applyNumberFormat="1" applyFont="1" applyAlignment="1" applyProtection="1">
      <alignment vertical="center"/>
      <protection/>
    </xf>
    <xf numFmtId="37" fontId="3" fillId="0" borderId="18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2" fillId="0" borderId="0" xfId="0" applyFont="1" applyAlignment="1">
      <alignment vertical="center"/>
    </xf>
    <xf numFmtId="37" fontId="6" fillId="33" borderId="16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3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43" fontId="3" fillId="0" borderId="0" xfId="42" applyFont="1" applyFill="1" applyAlignment="1" applyProtection="1">
      <alignment horizontal="center" vertical="center"/>
      <protection/>
    </xf>
    <xf numFmtId="43" fontId="3" fillId="0" borderId="0" xfId="42" applyFont="1" applyFill="1" applyAlignment="1" applyProtection="1" quotePrefix="1">
      <alignment vertical="center"/>
      <protection/>
    </xf>
    <xf numFmtId="167" fontId="3" fillId="0" borderId="19" xfId="42" applyNumberFormat="1" applyFont="1" applyFill="1" applyBorder="1" applyAlignment="1" applyProtection="1">
      <alignment vertical="center"/>
      <protection/>
    </xf>
    <xf numFmtId="42" fontId="3" fillId="0" borderId="0" xfId="42" applyNumberFormat="1" applyFont="1" applyFill="1" applyAlignment="1" applyProtection="1">
      <alignment vertical="center"/>
      <protection/>
    </xf>
    <xf numFmtId="44" fontId="3" fillId="0" borderId="0" xfId="44" applyFont="1" applyFill="1" applyAlignment="1" applyProtection="1">
      <alignment vertical="center"/>
      <protection/>
    </xf>
    <xf numFmtId="37" fontId="3" fillId="0" borderId="20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Alignment="1" applyProtection="1">
      <alignment horizontal="center" vertical="center"/>
      <protection/>
    </xf>
    <xf numFmtId="37" fontId="3" fillId="0" borderId="0" xfId="0" applyFont="1" applyFill="1" applyBorder="1" applyAlignment="1" applyProtection="1">
      <alignment horizontal="center" vertical="center"/>
      <protection/>
    </xf>
    <xf numFmtId="165" fontId="3" fillId="0" borderId="21" xfId="44" applyNumberFormat="1" applyFont="1" applyFill="1" applyBorder="1" applyAlignment="1" applyProtection="1">
      <alignment horizontal="center" vertical="center"/>
      <protection/>
    </xf>
    <xf numFmtId="165" fontId="3" fillId="0" borderId="0" xfId="44" applyNumberFormat="1" applyFont="1" applyFill="1" applyAlignment="1" applyProtection="1">
      <alignment horizontal="center" vertical="center"/>
      <protection/>
    </xf>
    <xf numFmtId="167" fontId="3" fillId="0" borderId="22" xfId="42" applyNumberFormat="1" applyFont="1" applyFill="1" applyBorder="1" applyAlignment="1" applyProtection="1">
      <alignment vertical="center"/>
      <protection/>
    </xf>
    <xf numFmtId="167" fontId="3" fillId="0" borderId="18" xfId="42" applyNumberFormat="1" applyFont="1" applyFill="1" applyBorder="1" applyAlignment="1" applyProtection="1">
      <alignment vertical="center"/>
      <protection/>
    </xf>
    <xf numFmtId="165" fontId="3" fillId="0" borderId="23" xfId="44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165" fontId="3" fillId="0" borderId="24" xfId="44" applyNumberFormat="1" applyFont="1" applyFill="1" applyBorder="1" applyAlignment="1" applyProtection="1">
      <alignment vertical="center"/>
      <protection/>
    </xf>
    <xf numFmtId="41" fontId="3" fillId="0" borderId="0" xfId="42" applyNumberFormat="1" applyFont="1" applyFill="1" applyAlignment="1" applyProtection="1">
      <alignment vertical="center"/>
      <protection/>
    </xf>
    <xf numFmtId="37" fontId="4" fillId="33" borderId="10" xfId="0" applyFont="1" applyFill="1" applyBorder="1" applyAlignment="1" applyProtection="1">
      <alignment horizontal="center" vertical="center"/>
      <protection/>
    </xf>
    <xf numFmtId="37" fontId="7" fillId="33" borderId="0" xfId="0" applyFont="1" applyFill="1" applyBorder="1" applyAlignment="1">
      <alignment horizontal="center" vertical="center"/>
    </xf>
    <xf numFmtId="37" fontId="7" fillId="33" borderId="11" xfId="0" applyFont="1" applyFill="1" applyBorder="1" applyAlignment="1">
      <alignment horizontal="center" vertical="center"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4" fillId="33" borderId="11" xfId="0" applyFont="1" applyFill="1" applyBorder="1" applyAlignment="1" applyProtection="1">
      <alignment horizontal="center" vertical="center"/>
      <protection/>
    </xf>
    <xf numFmtId="37" fontId="4" fillId="33" borderId="10" xfId="0" applyFont="1" applyFill="1" applyBorder="1" applyAlignment="1" applyProtection="1" quotePrefix="1">
      <alignment horizontal="center" vertical="center"/>
      <protection/>
    </xf>
    <xf numFmtId="37" fontId="3" fillId="0" borderId="19" xfId="0" applyFont="1" applyBorder="1" applyAlignment="1" applyProtection="1">
      <alignment horizontal="center" vertical="center"/>
      <protection/>
    </xf>
    <xf numFmtId="37" fontId="3" fillId="0" borderId="18" xfId="0" applyFont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46"/>
  <sheetViews>
    <sheetView showGridLines="0" zoomScalePageLayoutView="0" workbookViewId="0" topLeftCell="A1">
      <selection activeCell="A1" sqref="A1"/>
    </sheetView>
  </sheetViews>
  <sheetFormatPr defaultColWidth="9.57421875" defaultRowHeight="12"/>
  <cols>
    <col min="1" max="1" width="20.57421875" style="2" customWidth="1"/>
    <col min="2" max="2" width="60.57421875" style="2" customWidth="1"/>
    <col min="3" max="3" width="14.140625" style="2" bestFit="1" customWidth="1"/>
    <col min="4" max="4" width="20.57421875" style="2" customWidth="1"/>
    <col min="5" max="5" width="6.57421875" style="2" customWidth="1"/>
    <col min="6" max="6" width="11.57421875" style="2" customWidth="1"/>
    <col min="7" max="16384" width="9.57421875" style="2" customWidth="1"/>
  </cols>
  <sheetData>
    <row r="1" spans="2:3" ht="12.75" thickBot="1">
      <c r="B1" s="6"/>
      <c r="C1" s="6"/>
    </row>
    <row r="2" spans="1:4" ht="10.5" customHeight="1">
      <c r="A2" s="7"/>
      <c r="B2" s="8"/>
      <c r="C2" s="8"/>
      <c r="D2" s="9"/>
    </row>
    <row r="3" spans="1:4" ht="12">
      <c r="A3" s="47" t="s">
        <v>42</v>
      </c>
      <c r="B3" s="50"/>
      <c r="C3" s="50"/>
      <c r="D3" s="51"/>
    </row>
    <row r="4" spans="1:4" ht="12">
      <c r="A4" s="47" t="s">
        <v>16</v>
      </c>
      <c r="B4" s="50"/>
      <c r="C4" s="50"/>
      <c r="D4" s="51"/>
    </row>
    <row r="5" spans="1:4" ht="8.25" customHeight="1">
      <c r="A5" s="3"/>
      <c r="B5" s="4"/>
      <c r="C5" s="4"/>
      <c r="D5" s="5"/>
    </row>
    <row r="6" spans="1:4" ht="12">
      <c r="A6" s="47" t="s">
        <v>43</v>
      </c>
      <c r="B6" s="48"/>
      <c r="C6" s="48"/>
      <c r="D6" s="49"/>
    </row>
    <row r="7" spans="1:4" ht="12">
      <c r="A7" s="52" t="s">
        <v>69</v>
      </c>
      <c r="B7" s="50"/>
      <c r="C7" s="50"/>
      <c r="D7" s="51"/>
    </row>
    <row r="8" spans="1:4" ht="10.5" customHeight="1" thickBot="1">
      <c r="A8" s="10"/>
      <c r="B8" s="11"/>
      <c r="C8" s="11"/>
      <c r="D8" s="12"/>
    </row>
    <row r="9" spans="2:3" ht="12">
      <c r="B9" s="13"/>
      <c r="C9" s="13"/>
    </row>
    <row r="11" s="25" customFormat="1" ht="13.5" customHeight="1">
      <c r="B11" s="25" t="s">
        <v>17</v>
      </c>
    </row>
    <row r="12" spans="2:3" s="25" customFormat="1" ht="13.5" customHeight="1">
      <c r="B12" s="25" t="s">
        <v>23</v>
      </c>
      <c r="C12" s="30">
        <f>6505617-1</f>
        <v>6505616</v>
      </c>
    </row>
    <row r="13" spans="2:3" s="25" customFormat="1" ht="13.5" customHeight="1">
      <c r="B13" s="25" t="s">
        <v>24</v>
      </c>
      <c r="C13" s="26">
        <v>30609</v>
      </c>
    </row>
    <row r="14" spans="2:3" s="25" customFormat="1" ht="13.5" customHeight="1">
      <c r="B14" s="25" t="s">
        <v>25</v>
      </c>
      <c r="C14" s="26">
        <v>3349</v>
      </c>
    </row>
    <row r="15" spans="2:3" s="25" customFormat="1" ht="13.5" customHeight="1">
      <c r="B15" s="25" t="s">
        <v>68</v>
      </c>
      <c r="C15" s="26">
        <v>2884</v>
      </c>
    </row>
    <row r="16" spans="2:3" s="25" customFormat="1" ht="13.5" customHeight="1">
      <c r="B16" s="25" t="s">
        <v>26</v>
      </c>
      <c r="C16" s="41">
        <f>SUM(C12:C15)</f>
        <v>6542458</v>
      </c>
    </row>
    <row r="17" s="25" customFormat="1" ht="13.5" customHeight="1">
      <c r="C17" s="26"/>
    </row>
    <row r="18" spans="2:3" s="25" customFormat="1" ht="13.5" customHeight="1">
      <c r="B18" s="25" t="s">
        <v>18</v>
      </c>
      <c r="C18" s="26"/>
    </row>
    <row r="19" spans="2:3" s="25" customFormat="1" ht="13.5" customHeight="1">
      <c r="B19" s="25" t="s">
        <v>27</v>
      </c>
      <c r="C19" s="26">
        <v>15413</v>
      </c>
    </row>
    <row r="20" spans="2:3" s="25" customFormat="1" ht="13.5" customHeight="1">
      <c r="B20" s="25" t="s">
        <v>28</v>
      </c>
      <c r="C20" s="42">
        <v>491475</v>
      </c>
    </row>
    <row r="21" spans="2:3" s="25" customFormat="1" ht="13.5" customHeight="1">
      <c r="B21" s="25" t="s">
        <v>29</v>
      </c>
      <c r="C21" s="42">
        <f>SUM(C19:C20)</f>
        <v>506888</v>
      </c>
    </row>
    <row r="22" s="25" customFormat="1" ht="13.5" customHeight="1">
      <c r="C22" s="29"/>
    </row>
    <row r="23" spans="2:3" s="25" customFormat="1" ht="13.5" customHeight="1" thickBot="1">
      <c r="B23" s="25" t="s">
        <v>47</v>
      </c>
      <c r="C23" s="43">
        <f>C16-C21</f>
        <v>6035570</v>
      </c>
    </row>
    <row r="24" ht="12.75" thickTop="1">
      <c r="C24" s="14"/>
    </row>
    <row r="25" ht="12">
      <c r="C25" s="14"/>
    </row>
    <row r="26" ht="12.75" thickBot="1">
      <c r="C26" s="14"/>
    </row>
    <row r="27" spans="1:4" ht="10.5" customHeight="1">
      <c r="A27" s="7"/>
      <c r="B27" s="15"/>
      <c r="C27" s="16"/>
      <c r="D27" s="9"/>
    </row>
    <row r="28" spans="1:4" ht="12">
      <c r="A28" s="47" t="s">
        <v>19</v>
      </c>
      <c r="B28" s="50"/>
      <c r="C28" s="50"/>
      <c r="D28" s="51"/>
    </row>
    <row r="29" spans="1:4" ht="12">
      <c r="A29" s="47" t="s">
        <v>70</v>
      </c>
      <c r="B29" s="48"/>
      <c r="C29" s="48"/>
      <c r="D29" s="49"/>
    </row>
    <row r="30" spans="1:4" ht="10.5" customHeight="1" thickBot="1">
      <c r="A30" s="10"/>
      <c r="B30" s="11"/>
      <c r="C30" s="11"/>
      <c r="D30" s="12"/>
    </row>
    <row r="31" spans="2:3" ht="12">
      <c r="B31" s="13"/>
      <c r="C31" s="13"/>
    </row>
    <row r="32" ht="12">
      <c r="C32" s="14"/>
    </row>
    <row r="33" s="25" customFormat="1" ht="13.5" customHeight="1">
      <c r="B33" s="25" t="s">
        <v>45</v>
      </c>
    </row>
    <row r="34" s="25" customFormat="1" ht="13.5" customHeight="1">
      <c r="B34" s="25" t="s">
        <v>20</v>
      </c>
    </row>
    <row r="35" spans="2:3" s="25" customFormat="1" ht="13.5" customHeight="1">
      <c r="B35" s="25" t="s">
        <v>30</v>
      </c>
      <c r="C35" s="30">
        <v>2877840</v>
      </c>
    </row>
    <row r="36" spans="2:3" s="25" customFormat="1" ht="13.5" customHeight="1">
      <c r="B36" s="25" t="s">
        <v>31</v>
      </c>
      <c r="C36" s="26">
        <v>2851693</v>
      </c>
    </row>
    <row r="37" spans="2:3" s="25" customFormat="1" ht="13.5" customHeight="1">
      <c r="B37" s="25" t="s">
        <v>71</v>
      </c>
      <c r="C37" s="44">
        <v>114900</v>
      </c>
    </row>
    <row r="38" spans="2:3" s="25" customFormat="1" ht="13.5" customHeight="1">
      <c r="B38" s="25" t="s">
        <v>48</v>
      </c>
      <c r="C38" s="41">
        <f>SUM(C34:C37)</f>
        <v>5844433</v>
      </c>
    </row>
    <row r="39" s="25" customFormat="1" ht="13.5" customHeight="1">
      <c r="C39" s="26"/>
    </row>
    <row r="40" spans="2:3" s="25" customFormat="1" ht="13.5" customHeight="1">
      <c r="B40" s="25" t="s">
        <v>21</v>
      </c>
      <c r="C40" s="26"/>
    </row>
    <row r="41" spans="2:3" s="25" customFormat="1" ht="13.5" customHeight="1">
      <c r="B41" s="25" t="s">
        <v>30</v>
      </c>
      <c r="C41" s="26">
        <v>173609</v>
      </c>
    </row>
    <row r="42" spans="2:3" s="25" customFormat="1" ht="13.5" customHeight="1">
      <c r="B42" s="25" t="s">
        <v>32</v>
      </c>
      <c r="C42" s="26">
        <v>17528</v>
      </c>
    </row>
    <row r="43" spans="2:3" s="25" customFormat="1" ht="13.5" customHeight="1">
      <c r="B43" s="25" t="s">
        <v>49</v>
      </c>
      <c r="C43" s="41">
        <f>SUM(C41:C42)</f>
        <v>191137</v>
      </c>
    </row>
    <row r="44" s="25" customFormat="1" ht="13.5" customHeight="1"/>
    <row r="45" spans="2:3" s="25" customFormat="1" ht="13.5" customHeight="1" thickBot="1">
      <c r="B45" s="25" t="s">
        <v>46</v>
      </c>
      <c r="C45" s="45">
        <f>(+C43+C38)</f>
        <v>6035570</v>
      </c>
    </row>
    <row r="46" s="25" customFormat="1" ht="12.75" thickTop="1">
      <c r="C46" s="29"/>
    </row>
  </sheetData>
  <sheetProtection/>
  <mergeCells count="6">
    <mergeCell ref="A29:D29"/>
    <mergeCell ref="A28:D28"/>
    <mergeCell ref="A3:D3"/>
    <mergeCell ref="A4:D4"/>
    <mergeCell ref="A6:D6"/>
    <mergeCell ref="A7:D7"/>
  </mergeCells>
  <conditionalFormatting sqref="A11:D23 A33:D45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Q117"/>
  <sheetViews>
    <sheetView showGridLines="0" tabSelected="1" zoomScalePageLayoutView="0" workbookViewId="0" topLeftCell="A1">
      <selection activeCell="A1" sqref="A1"/>
    </sheetView>
  </sheetViews>
  <sheetFormatPr defaultColWidth="11.57421875" defaultRowHeight="12"/>
  <cols>
    <col min="1" max="1" width="35.7109375" style="2" customWidth="1"/>
    <col min="2" max="2" width="12.421875" style="2" customWidth="1"/>
    <col min="3" max="3" width="0.9921875" style="2" customWidth="1"/>
    <col min="4" max="4" width="12.140625" style="2" customWidth="1"/>
    <col min="5" max="5" width="0.9921875" style="2" customWidth="1"/>
    <col min="6" max="6" width="12.140625" style="2" customWidth="1"/>
    <col min="7" max="7" width="0.9921875" style="2" customWidth="1"/>
    <col min="8" max="8" width="12.140625" style="2" customWidth="1"/>
    <col min="9" max="9" width="0.9921875" style="2" customWidth="1"/>
    <col min="10" max="10" width="12.140625" style="2" customWidth="1"/>
    <col min="11" max="11" width="0.9921875" style="2" customWidth="1"/>
    <col min="12" max="12" width="12.140625" style="2" customWidth="1"/>
    <col min="13" max="13" width="0.9921875" style="2" customWidth="1"/>
    <col min="14" max="14" width="12.140625" style="2" customWidth="1"/>
    <col min="15" max="15" width="0.9921875" style="2" customWidth="1"/>
    <col min="16" max="16" width="12.140625" style="2" customWidth="1"/>
    <col min="17" max="17" width="0.9921875" style="2" customWidth="1"/>
    <col min="18" max="18" width="12.140625" style="2" customWidth="1"/>
    <col min="19" max="19" width="0.9921875" style="2" customWidth="1"/>
    <col min="20" max="20" width="12.28125" style="2" customWidth="1"/>
    <col min="21" max="21" width="0.9921875" style="2" customWidth="1"/>
    <col min="22" max="22" width="12.28125" style="2" customWidth="1"/>
    <col min="23" max="26" width="11.57421875" style="2" customWidth="1"/>
    <col min="27" max="27" width="6.57421875" style="2" customWidth="1"/>
    <col min="28" max="28" width="3.57421875" style="2" customWidth="1"/>
    <col min="29" max="30" width="2.57421875" style="2" customWidth="1"/>
    <col min="31" max="31" width="6.57421875" style="2" customWidth="1"/>
    <col min="32" max="32" width="13.57421875" style="2" customWidth="1"/>
    <col min="33" max="36" width="10.57421875" style="2" customWidth="1"/>
    <col min="37" max="37" width="0" style="2" hidden="1" customWidth="1"/>
    <col min="38" max="38" width="10.57421875" style="2" customWidth="1"/>
    <col min="39" max="39" width="13.57421875" style="2" customWidth="1"/>
    <col min="40" max="40" width="4.57421875" style="2" customWidth="1"/>
    <col min="41" max="41" width="7.57421875" style="2" customWidth="1"/>
    <col min="42" max="42" width="1.57421875" style="2" customWidth="1"/>
    <col min="43" max="43" width="8.57421875" style="2" customWidth="1"/>
    <col min="44" max="251" width="11.57421875" style="2" customWidth="1"/>
    <col min="252" max="16384" width="11.57421875" style="17" customWidth="1"/>
  </cols>
  <sheetData>
    <row r="1" ht="12.75" thickBot="1"/>
    <row r="2" spans="1:22" ht="10.5" customHeight="1">
      <c r="A2" s="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9"/>
    </row>
    <row r="3" spans="1:251" s="23" customFormat="1" ht="12.75" customHeight="1">
      <c r="A3" s="47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s="23" customFormat="1" ht="12.75" customHeight="1">
      <c r="A4" s="47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23" customFormat="1" ht="8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23" customFormat="1" ht="12.75" customHeight="1">
      <c r="A6" s="47" t="s">
        <v>44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23" customFormat="1" ht="12.75" customHeight="1">
      <c r="A7" s="47" t="s">
        <v>70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2" ht="10.5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4"/>
      <c r="V8" s="12"/>
    </row>
    <row r="11" spans="2:21" ht="13.5" customHeight="1">
      <c r="B11" s="54" t="s">
        <v>0</v>
      </c>
      <c r="C11" s="54"/>
      <c r="D11" s="54"/>
      <c r="F11" s="53" t="s">
        <v>1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21"/>
    </row>
    <row r="12" spans="14:22" ht="13.5" customHeight="1">
      <c r="N12" s="13"/>
      <c r="O12" s="13"/>
      <c r="P12" s="13"/>
      <c r="Q12" s="13"/>
      <c r="S12" s="13"/>
      <c r="V12" s="13" t="s">
        <v>2</v>
      </c>
    </row>
    <row r="13" spans="2:22" ht="13.5" customHeight="1">
      <c r="B13" s="13" t="s">
        <v>3</v>
      </c>
      <c r="C13" s="13"/>
      <c r="D13" s="13" t="s">
        <v>4</v>
      </c>
      <c r="F13" s="13" t="s">
        <v>5</v>
      </c>
      <c r="G13" s="13"/>
      <c r="L13" s="13" t="s">
        <v>6</v>
      </c>
      <c r="M13" s="13"/>
      <c r="N13" s="13" t="s">
        <v>51</v>
      </c>
      <c r="O13" s="13"/>
      <c r="P13" s="13" t="s">
        <v>52</v>
      </c>
      <c r="Q13" s="13"/>
      <c r="R13" s="13"/>
      <c r="S13" s="13"/>
      <c r="V13" s="13" t="s">
        <v>50</v>
      </c>
    </row>
    <row r="14" spans="2:22" ht="13.5" customHeight="1">
      <c r="B14" s="20" t="s">
        <v>7</v>
      </c>
      <c r="C14" s="22"/>
      <c r="D14" s="20" t="s">
        <v>8</v>
      </c>
      <c r="F14" s="20" t="s">
        <v>9</v>
      </c>
      <c r="G14" s="22"/>
      <c r="H14" s="20" t="s">
        <v>10</v>
      </c>
      <c r="I14" s="22"/>
      <c r="J14" s="20" t="s">
        <v>11</v>
      </c>
      <c r="K14" s="22"/>
      <c r="L14" s="20" t="s">
        <v>12</v>
      </c>
      <c r="M14" s="22"/>
      <c r="N14" s="20" t="s">
        <v>13</v>
      </c>
      <c r="O14" s="22"/>
      <c r="P14" s="20" t="s">
        <v>14</v>
      </c>
      <c r="Q14" s="22"/>
      <c r="R14" s="20" t="s">
        <v>22</v>
      </c>
      <c r="S14" s="22"/>
      <c r="T14" s="20" t="s">
        <v>15</v>
      </c>
      <c r="U14" s="22"/>
      <c r="V14" s="20" t="s">
        <v>1</v>
      </c>
    </row>
    <row r="15" ht="13.5" customHeight="1"/>
    <row r="16" spans="1:251" s="27" customFormat="1" ht="13.5" customHeight="1">
      <c r="A16" s="25" t="s">
        <v>54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</row>
    <row r="17" spans="1:251" s="27" customFormat="1" ht="13.5" customHeight="1">
      <c r="A17" s="25" t="s">
        <v>55</v>
      </c>
      <c r="B17" s="34">
        <v>282542</v>
      </c>
      <c r="C17" s="26"/>
      <c r="D17" s="34">
        <v>1586279</v>
      </c>
      <c r="E17" s="26"/>
      <c r="F17" s="35">
        <v>0</v>
      </c>
      <c r="G17" s="26"/>
      <c r="H17" s="34">
        <v>617613</v>
      </c>
      <c r="I17" s="26"/>
      <c r="J17" s="30">
        <v>860305</v>
      </c>
      <c r="K17" s="26"/>
      <c r="L17" s="30">
        <f>408237+1</f>
        <v>408238</v>
      </c>
      <c r="M17" s="26"/>
      <c r="N17" s="30">
        <v>952789</v>
      </c>
      <c r="O17" s="26"/>
      <c r="P17" s="30">
        <f>620381+1</f>
        <v>620382</v>
      </c>
      <c r="Q17" s="26"/>
      <c r="R17" s="30">
        <v>12535</v>
      </c>
      <c r="S17" s="26"/>
      <c r="T17" s="30">
        <f aca="true" t="shared" si="0" ref="T17:T34">SUM(F17:R17)</f>
        <v>3471862</v>
      </c>
      <c r="U17" s="26"/>
      <c r="V17" s="30">
        <f aca="true" t="shared" si="1" ref="V17:V34">(B17+D17)-T17</f>
        <v>-1603041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</row>
    <row r="18" spans="1:251" s="27" customFormat="1" ht="13.5" customHeight="1">
      <c r="A18" s="28" t="s">
        <v>56</v>
      </c>
      <c r="B18" s="26">
        <v>0</v>
      </c>
      <c r="C18" s="26"/>
      <c r="D18" s="26">
        <v>0</v>
      </c>
      <c r="E18" s="26"/>
      <c r="F18" s="26">
        <v>0</v>
      </c>
      <c r="G18" s="26"/>
      <c r="H18" s="26">
        <v>0</v>
      </c>
      <c r="I18" s="26"/>
      <c r="J18" s="26">
        <v>0</v>
      </c>
      <c r="K18" s="26"/>
      <c r="L18" s="26">
        <v>0</v>
      </c>
      <c r="M18" s="26"/>
      <c r="N18" s="26">
        <v>312606</v>
      </c>
      <c r="O18" s="26"/>
      <c r="P18" s="26">
        <v>0</v>
      </c>
      <c r="Q18" s="26"/>
      <c r="R18" s="26">
        <v>0</v>
      </c>
      <c r="S18" s="26"/>
      <c r="T18" s="26">
        <f t="shared" si="0"/>
        <v>312606</v>
      </c>
      <c r="U18" s="26"/>
      <c r="V18" s="26">
        <f t="shared" si="1"/>
        <v>-312606</v>
      </c>
      <c r="W18" s="29"/>
      <c r="X18" s="29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</row>
    <row r="19" spans="1:251" s="27" customFormat="1" ht="13.5" customHeight="1">
      <c r="A19" s="25" t="s">
        <v>57</v>
      </c>
      <c r="B19" s="26">
        <v>1183190</v>
      </c>
      <c r="C19" s="30"/>
      <c r="D19" s="31">
        <v>0</v>
      </c>
      <c r="E19" s="30"/>
      <c r="F19" s="46">
        <v>-4695</v>
      </c>
      <c r="G19" s="30"/>
      <c r="H19" s="32">
        <v>0</v>
      </c>
      <c r="I19" s="30"/>
      <c r="J19" s="32">
        <v>0</v>
      </c>
      <c r="K19" s="30"/>
      <c r="L19" s="32">
        <v>0</v>
      </c>
      <c r="M19" s="30"/>
      <c r="N19" s="32">
        <v>0</v>
      </c>
      <c r="O19" s="30"/>
      <c r="P19" s="32">
        <v>0</v>
      </c>
      <c r="Q19" s="30"/>
      <c r="R19" s="32">
        <v>0</v>
      </c>
      <c r="S19" s="30"/>
      <c r="T19" s="46">
        <f aca="true" t="shared" si="2" ref="T19:T24">SUM(F19:R19)</f>
        <v>-4695</v>
      </c>
      <c r="U19" s="30"/>
      <c r="V19" s="26">
        <f aca="true" t="shared" si="3" ref="V19:V24">(B19+D19)-T19</f>
        <v>1187885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</row>
    <row r="20" spans="1:251" s="27" customFormat="1" ht="13.5" customHeight="1">
      <c r="A20" s="25" t="s">
        <v>58</v>
      </c>
      <c r="B20" s="26">
        <v>0</v>
      </c>
      <c r="C20" s="26"/>
      <c r="D20" s="26">
        <v>1514556</v>
      </c>
      <c r="E20" s="26"/>
      <c r="F20" s="26">
        <v>0</v>
      </c>
      <c r="G20" s="26"/>
      <c r="H20" s="26">
        <v>0</v>
      </c>
      <c r="I20" s="26"/>
      <c r="J20" s="26">
        <v>0</v>
      </c>
      <c r="K20" s="26"/>
      <c r="L20" s="26">
        <v>0</v>
      </c>
      <c r="M20" s="26"/>
      <c r="N20" s="26">
        <v>0</v>
      </c>
      <c r="O20" s="26"/>
      <c r="P20" s="26">
        <v>1514556</v>
      </c>
      <c r="Q20" s="26"/>
      <c r="R20" s="26">
        <v>0</v>
      </c>
      <c r="S20" s="26"/>
      <c r="T20" s="26">
        <f t="shared" si="2"/>
        <v>1514556</v>
      </c>
      <c r="U20" s="26"/>
      <c r="V20" s="44">
        <f t="shared" si="3"/>
        <v>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</row>
    <row r="21" spans="1:251" s="27" customFormat="1" ht="13.5" customHeight="1">
      <c r="A21" s="25" t="s">
        <v>59</v>
      </c>
      <c r="B21" s="26">
        <v>340030</v>
      </c>
      <c r="C21" s="26"/>
      <c r="D21" s="26">
        <v>0</v>
      </c>
      <c r="E21" s="26"/>
      <c r="F21" s="26">
        <v>0</v>
      </c>
      <c r="G21" s="26"/>
      <c r="H21" s="26">
        <v>0</v>
      </c>
      <c r="I21" s="26"/>
      <c r="J21" s="26">
        <v>0</v>
      </c>
      <c r="K21" s="26"/>
      <c r="L21" s="26">
        <v>0</v>
      </c>
      <c r="M21" s="26"/>
      <c r="N21" s="26">
        <v>0</v>
      </c>
      <c r="O21" s="26"/>
      <c r="P21" s="26">
        <v>0</v>
      </c>
      <c r="Q21" s="26"/>
      <c r="R21" s="26">
        <v>0</v>
      </c>
      <c r="S21" s="26"/>
      <c r="T21" s="26">
        <f t="shared" si="2"/>
        <v>0</v>
      </c>
      <c r="U21" s="26"/>
      <c r="V21" s="26">
        <f t="shared" si="3"/>
        <v>340030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</row>
    <row r="22" spans="1:251" s="27" customFormat="1" ht="13.5" customHeight="1">
      <c r="A22" s="25" t="s">
        <v>60</v>
      </c>
      <c r="B22" s="26">
        <v>372012</v>
      </c>
      <c r="C22" s="26"/>
      <c r="D22" s="26">
        <v>0</v>
      </c>
      <c r="E22" s="26"/>
      <c r="F22" s="26">
        <v>0</v>
      </c>
      <c r="G22" s="26"/>
      <c r="H22" s="26">
        <v>0</v>
      </c>
      <c r="I22" s="26"/>
      <c r="J22" s="26">
        <v>0</v>
      </c>
      <c r="K22" s="26"/>
      <c r="L22" s="26">
        <v>0</v>
      </c>
      <c r="M22" s="26"/>
      <c r="N22" s="26">
        <v>0</v>
      </c>
      <c r="O22" s="26"/>
      <c r="P22" s="26">
        <v>0</v>
      </c>
      <c r="Q22" s="26"/>
      <c r="R22" s="26">
        <v>0</v>
      </c>
      <c r="S22" s="26"/>
      <c r="T22" s="26">
        <f t="shared" si="2"/>
        <v>0</v>
      </c>
      <c r="U22" s="26"/>
      <c r="V22" s="44">
        <f t="shared" si="3"/>
        <v>372012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</row>
    <row r="23" spans="1:251" s="27" customFormat="1" ht="13.5" customHeight="1">
      <c r="A23" s="25" t="s">
        <v>65</v>
      </c>
      <c r="B23" s="26">
        <v>0</v>
      </c>
      <c r="C23" s="26"/>
      <c r="D23" s="26">
        <v>0</v>
      </c>
      <c r="E23" s="26"/>
      <c r="F23" s="26">
        <v>0</v>
      </c>
      <c r="G23" s="26"/>
      <c r="H23" s="26">
        <v>0</v>
      </c>
      <c r="I23" s="26"/>
      <c r="J23" s="26">
        <v>0</v>
      </c>
      <c r="K23" s="26"/>
      <c r="L23" s="26">
        <v>0</v>
      </c>
      <c r="M23" s="26"/>
      <c r="N23" s="26">
        <v>-277560</v>
      </c>
      <c r="O23" s="26"/>
      <c r="P23" s="26">
        <v>0</v>
      </c>
      <c r="Q23" s="26"/>
      <c r="R23" s="26">
        <v>0</v>
      </c>
      <c r="S23" s="26"/>
      <c r="T23" s="26">
        <f t="shared" si="2"/>
        <v>-277560</v>
      </c>
      <c r="U23" s="26"/>
      <c r="V23" s="26">
        <f t="shared" si="3"/>
        <v>277560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</row>
    <row r="24" spans="1:251" s="27" customFormat="1" ht="13.5" customHeight="1">
      <c r="A24" s="25" t="s">
        <v>66</v>
      </c>
      <c r="B24" s="26">
        <v>0</v>
      </c>
      <c r="C24" s="26"/>
      <c r="D24" s="26">
        <v>0</v>
      </c>
      <c r="E24" s="26"/>
      <c r="F24" s="26">
        <v>0</v>
      </c>
      <c r="G24" s="26"/>
      <c r="H24" s="26">
        <v>65379</v>
      </c>
      <c r="I24" s="26"/>
      <c r="J24" s="26">
        <v>0</v>
      </c>
      <c r="K24" s="26"/>
      <c r="L24" s="26">
        <v>19287</v>
      </c>
      <c r="M24" s="26"/>
      <c r="N24" s="26">
        <f>3442+1</f>
        <v>3443</v>
      </c>
      <c r="O24" s="26"/>
      <c r="P24" s="26">
        <v>0</v>
      </c>
      <c r="Q24" s="26"/>
      <c r="R24" s="26">
        <v>0</v>
      </c>
      <c r="S24" s="26"/>
      <c r="T24" s="26">
        <f t="shared" si="2"/>
        <v>88109</v>
      </c>
      <c r="U24" s="26"/>
      <c r="V24" s="26">
        <f t="shared" si="3"/>
        <v>-88109</v>
      </c>
      <c r="W24" s="29"/>
      <c r="X24" s="29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</row>
    <row r="25" spans="1:251" s="27" customFormat="1" ht="13.5" customHeight="1">
      <c r="A25" s="25" t="s">
        <v>67</v>
      </c>
      <c r="B25" s="26">
        <v>0</v>
      </c>
      <c r="C25" s="26"/>
      <c r="D25" s="26">
        <v>3424875</v>
      </c>
      <c r="E25" s="26"/>
      <c r="F25" s="26">
        <v>0</v>
      </c>
      <c r="G25" s="26"/>
      <c r="H25" s="26">
        <v>0</v>
      </c>
      <c r="I25" s="26"/>
      <c r="J25" s="26">
        <v>0</v>
      </c>
      <c r="K25" s="26"/>
      <c r="L25" s="26">
        <v>0</v>
      </c>
      <c r="M25" s="26"/>
      <c r="N25" s="26">
        <v>0</v>
      </c>
      <c r="O25" s="26"/>
      <c r="P25" s="26">
        <v>0</v>
      </c>
      <c r="Q25" s="26"/>
      <c r="R25" s="26">
        <v>0</v>
      </c>
      <c r="S25" s="26"/>
      <c r="T25" s="26">
        <f>SUM(F25:R25)</f>
        <v>0</v>
      </c>
      <c r="U25" s="26"/>
      <c r="V25" s="33">
        <f>(B25+D25)-T25</f>
        <v>3424875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</row>
    <row r="26" spans="1:251" s="27" customFormat="1" ht="13.5" customHeight="1">
      <c r="A26" s="28" t="s">
        <v>61</v>
      </c>
      <c r="B26" s="41">
        <f>SUM(B17:B25)</f>
        <v>2177774</v>
      </c>
      <c r="C26" s="26"/>
      <c r="D26" s="41">
        <f>SUM(D17:D25)</f>
        <v>6525710</v>
      </c>
      <c r="E26" s="26"/>
      <c r="F26" s="41">
        <f>SUM(F17:F25)</f>
        <v>-4695</v>
      </c>
      <c r="G26" s="26"/>
      <c r="H26" s="41">
        <f>SUM(H17:H25)</f>
        <v>682992</v>
      </c>
      <c r="I26" s="26"/>
      <c r="J26" s="41">
        <f>SUM(J17:J25)</f>
        <v>860305</v>
      </c>
      <c r="K26" s="26"/>
      <c r="L26" s="41">
        <f>SUM(L17:L25)</f>
        <v>427525</v>
      </c>
      <c r="M26" s="26"/>
      <c r="N26" s="41">
        <f>SUM(N17:N25)</f>
        <v>991278</v>
      </c>
      <c r="O26" s="26"/>
      <c r="P26" s="41">
        <f>SUM(P17:P25)</f>
        <v>2134938</v>
      </c>
      <c r="Q26" s="26"/>
      <c r="R26" s="41">
        <f>SUM(R17:R25)</f>
        <v>12535</v>
      </c>
      <c r="S26" s="26"/>
      <c r="T26" s="41">
        <f>SUM(T17:T25)</f>
        <v>5104878</v>
      </c>
      <c r="U26" s="26"/>
      <c r="V26" s="41">
        <f>SUM(V17:V25)</f>
        <v>3598606</v>
      </c>
      <c r="W26" s="29"/>
      <c r="X26" s="2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</row>
    <row r="27" spans="1:251" s="27" customFormat="1" ht="13.5" customHeight="1">
      <c r="A27" s="2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9"/>
      <c r="X27" s="29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</row>
    <row r="28" spans="1:251" s="27" customFormat="1" ht="13.5" customHeight="1">
      <c r="A28" s="25" t="s">
        <v>33</v>
      </c>
      <c r="B28" s="26">
        <v>146915</v>
      </c>
      <c r="C28" s="26"/>
      <c r="D28" s="26">
        <v>0</v>
      </c>
      <c r="E28" s="26"/>
      <c r="F28" s="26">
        <v>0</v>
      </c>
      <c r="G28" s="26"/>
      <c r="H28" s="26">
        <v>0</v>
      </c>
      <c r="I28" s="26"/>
      <c r="J28" s="26">
        <v>101939</v>
      </c>
      <c r="K28" s="26"/>
      <c r="L28" s="26">
        <v>30072</v>
      </c>
      <c r="M28" s="26"/>
      <c r="N28" s="26">
        <v>11795</v>
      </c>
      <c r="O28" s="26"/>
      <c r="P28" s="26">
        <v>0</v>
      </c>
      <c r="Q28" s="26"/>
      <c r="R28" s="26">
        <v>0</v>
      </c>
      <c r="S28" s="26"/>
      <c r="T28" s="26">
        <f t="shared" si="0"/>
        <v>143806</v>
      </c>
      <c r="U28" s="26"/>
      <c r="V28" s="26">
        <f t="shared" si="1"/>
        <v>3109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</row>
    <row r="29" spans="1:251" s="27" customFormat="1" ht="13.5" customHeight="1">
      <c r="A29" s="25" t="s">
        <v>34</v>
      </c>
      <c r="B29" s="26">
        <v>0</v>
      </c>
      <c r="C29" s="26"/>
      <c r="D29" s="26">
        <v>0</v>
      </c>
      <c r="E29" s="26"/>
      <c r="F29" s="26">
        <v>0</v>
      </c>
      <c r="G29" s="26"/>
      <c r="H29" s="26">
        <v>82558</v>
      </c>
      <c r="I29" s="26"/>
      <c r="J29" s="26">
        <v>12434</v>
      </c>
      <c r="K29" s="26"/>
      <c r="L29" s="26">
        <v>24486</v>
      </c>
      <c r="M29" s="26"/>
      <c r="N29" s="26">
        <v>16341</v>
      </c>
      <c r="O29" s="26"/>
      <c r="P29" s="26">
        <v>0</v>
      </c>
      <c r="Q29" s="26"/>
      <c r="R29" s="26">
        <v>0</v>
      </c>
      <c r="S29" s="26"/>
      <c r="T29" s="26">
        <f t="shared" si="0"/>
        <v>135819</v>
      </c>
      <c r="U29" s="26"/>
      <c r="V29" s="26">
        <f t="shared" si="1"/>
        <v>-135819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</row>
    <row r="30" spans="1:251" s="27" customFormat="1" ht="13.5" customHeight="1">
      <c r="A30" s="25" t="s">
        <v>35</v>
      </c>
      <c r="B30" s="26">
        <v>0</v>
      </c>
      <c r="C30" s="26"/>
      <c r="D30" s="26">
        <v>0</v>
      </c>
      <c r="E30" s="26"/>
      <c r="F30" s="26">
        <v>0</v>
      </c>
      <c r="G30" s="26"/>
      <c r="H30" s="26">
        <v>0</v>
      </c>
      <c r="I30" s="26"/>
      <c r="J30" s="26">
        <v>0</v>
      </c>
      <c r="K30" s="26"/>
      <c r="L30" s="26">
        <v>0</v>
      </c>
      <c r="M30" s="26"/>
      <c r="N30" s="26">
        <f>317+1</f>
        <v>318</v>
      </c>
      <c r="O30" s="26"/>
      <c r="P30" s="26">
        <v>0</v>
      </c>
      <c r="Q30" s="26"/>
      <c r="R30" s="26">
        <v>0</v>
      </c>
      <c r="S30" s="26"/>
      <c r="T30" s="26">
        <f t="shared" si="0"/>
        <v>318</v>
      </c>
      <c r="U30" s="26"/>
      <c r="V30" s="26">
        <f t="shared" si="1"/>
        <v>-318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</row>
    <row r="31" spans="1:251" s="27" customFormat="1" ht="13.5" customHeight="1">
      <c r="A31" s="25" t="s">
        <v>36</v>
      </c>
      <c r="B31" s="26">
        <f>2521-1</f>
        <v>2520</v>
      </c>
      <c r="C31" s="26"/>
      <c r="D31" s="26">
        <v>0</v>
      </c>
      <c r="E31" s="26"/>
      <c r="F31" s="26">
        <v>0</v>
      </c>
      <c r="G31" s="26"/>
      <c r="H31" s="26">
        <v>19515</v>
      </c>
      <c r="I31" s="26"/>
      <c r="J31" s="26">
        <v>16024</v>
      </c>
      <c r="K31" s="26"/>
      <c r="L31" s="26">
        <v>5917</v>
      </c>
      <c r="M31" s="26"/>
      <c r="N31" s="26">
        <v>1381</v>
      </c>
      <c r="O31" s="26"/>
      <c r="P31" s="26">
        <v>0</v>
      </c>
      <c r="Q31" s="26"/>
      <c r="R31" s="26">
        <v>0</v>
      </c>
      <c r="S31" s="26"/>
      <c r="T31" s="26">
        <f t="shared" si="0"/>
        <v>42837</v>
      </c>
      <c r="U31" s="26"/>
      <c r="V31" s="26">
        <f t="shared" si="1"/>
        <v>-40317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</row>
    <row r="32" spans="1:251" s="27" customFormat="1" ht="13.5" customHeight="1">
      <c r="A32" s="25" t="s">
        <v>37</v>
      </c>
      <c r="B32" s="26">
        <v>41980</v>
      </c>
      <c r="C32" s="26"/>
      <c r="D32" s="26">
        <v>0</v>
      </c>
      <c r="E32" s="26"/>
      <c r="F32" s="26">
        <f>19013-1</f>
        <v>19012</v>
      </c>
      <c r="G32" s="26"/>
      <c r="H32" s="26">
        <v>0</v>
      </c>
      <c r="I32" s="26"/>
      <c r="J32" s="26">
        <v>87410</v>
      </c>
      <c r="K32" s="26"/>
      <c r="L32" s="26">
        <v>9680</v>
      </c>
      <c r="M32" s="26"/>
      <c r="N32" s="26">
        <v>10258</v>
      </c>
      <c r="O32" s="26"/>
      <c r="P32" s="26">
        <v>0</v>
      </c>
      <c r="Q32" s="26"/>
      <c r="R32" s="26">
        <v>0</v>
      </c>
      <c r="S32" s="26"/>
      <c r="T32" s="26">
        <f t="shared" si="0"/>
        <v>126360</v>
      </c>
      <c r="U32" s="26"/>
      <c r="V32" s="26">
        <f t="shared" si="1"/>
        <v>-84380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</row>
    <row r="33" spans="1:251" s="27" customFormat="1" ht="13.5" customHeight="1">
      <c r="A33" s="25" t="s">
        <v>38</v>
      </c>
      <c r="B33" s="26">
        <v>0</v>
      </c>
      <c r="C33" s="26"/>
      <c r="D33" s="26">
        <v>0</v>
      </c>
      <c r="E33" s="26"/>
      <c r="F33" s="26">
        <v>0</v>
      </c>
      <c r="G33" s="26"/>
      <c r="H33" s="26">
        <v>157491</v>
      </c>
      <c r="I33" s="26"/>
      <c r="J33" s="26">
        <v>84901</v>
      </c>
      <c r="K33" s="26"/>
      <c r="L33" s="26">
        <v>62129</v>
      </c>
      <c r="M33" s="26"/>
      <c r="N33" s="26">
        <v>49053</v>
      </c>
      <c r="O33" s="26"/>
      <c r="P33" s="26">
        <v>0</v>
      </c>
      <c r="Q33" s="26"/>
      <c r="R33" s="26">
        <v>0</v>
      </c>
      <c r="S33" s="26"/>
      <c r="T33" s="26">
        <f t="shared" si="0"/>
        <v>353574</v>
      </c>
      <c r="U33" s="26"/>
      <c r="V33" s="26">
        <f t="shared" si="1"/>
        <v>-353574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</row>
    <row r="34" spans="1:251" s="27" customFormat="1" ht="13.5" customHeight="1">
      <c r="A34" s="25" t="s">
        <v>39</v>
      </c>
      <c r="B34" s="26">
        <v>342619</v>
      </c>
      <c r="C34" s="26"/>
      <c r="D34" s="26">
        <v>260000</v>
      </c>
      <c r="E34" s="26"/>
      <c r="F34" s="26">
        <v>0</v>
      </c>
      <c r="G34" s="26"/>
      <c r="H34" s="26">
        <v>17758</v>
      </c>
      <c r="I34" s="26"/>
      <c r="J34" s="26">
        <f>38017+1</f>
        <v>38018</v>
      </c>
      <c r="K34" s="26"/>
      <c r="L34" s="26">
        <v>4378</v>
      </c>
      <c r="M34" s="26"/>
      <c r="N34" s="26">
        <v>558629</v>
      </c>
      <c r="O34" s="26"/>
      <c r="P34" s="26">
        <v>0</v>
      </c>
      <c r="Q34" s="26"/>
      <c r="R34" s="26">
        <v>0</v>
      </c>
      <c r="S34" s="26"/>
      <c r="T34" s="26">
        <f t="shared" si="0"/>
        <v>618783</v>
      </c>
      <c r="U34" s="26"/>
      <c r="V34" s="26">
        <f t="shared" si="1"/>
        <v>-16164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</row>
    <row r="35" spans="1:251" s="27" customFormat="1" ht="13.5" customHeight="1">
      <c r="A35" s="25" t="s">
        <v>53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</row>
    <row r="36" spans="1:251" s="27" customFormat="1" ht="13.5" customHeight="1">
      <c r="A36" s="25" t="s">
        <v>64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</row>
    <row r="37" spans="1:251" s="27" customFormat="1" ht="13.5" customHeight="1">
      <c r="A37" s="25" t="s">
        <v>63</v>
      </c>
      <c r="B37" s="26">
        <v>0</v>
      </c>
      <c r="C37" s="26"/>
      <c r="D37" s="26">
        <v>0</v>
      </c>
      <c r="E37" s="26"/>
      <c r="F37" s="26">
        <v>0</v>
      </c>
      <c r="G37" s="26"/>
      <c r="H37" s="26">
        <v>60092</v>
      </c>
      <c r="I37" s="26"/>
      <c r="J37" s="26">
        <v>3998</v>
      </c>
      <c r="K37" s="26"/>
      <c r="L37" s="26">
        <v>11237</v>
      </c>
      <c r="M37" s="26"/>
      <c r="N37" s="26">
        <v>10650</v>
      </c>
      <c r="O37" s="26"/>
      <c r="P37" s="26">
        <v>0</v>
      </c>
      <c r="Q37" s="26"/>
      <c r="R37" s="26">
        <v>0</v>
      </c>
      <c r="S37" s="26"/>
      <c r="T37" s="26">
        <f>SUM(F37:R37)</f>
        <v>85977</v>
      </c>
      <c r="U37" s="26"/>
      <c r="V37" s="26">
        <f>(B37+D37)-T37</f>
        <v>-85977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</row>
    <row r="38" spans="1:251" s="27" customFormat="1" ht="13.5" customHeight="1">
      <c r="A38" s="25" t="s">
        <v>62</v>
      </c>
      <c r="B38" s="26">
        <v>0</v>
      </c>
      <c r="C38" s="26"/>
      <c r="D38" s="26">
        <v>242077</v>
      </c>
      <c r="E38" s="26"/>
      <c r="F38" s="26">
        <v>0</v>
      </c>
      <c r="G38" s="26"/>
      <c r="H38" s="26">
        <v>1525</v>
      </c>
      <c r="I38" s="26"/>
      <c r="J38" s="26">
        <v>13260</v>
      </c>
      <c r="K38" s="26"/>
      <c r="L38" s="26">
        <v>497</v>
      </c>
      <c r="M38" s="26"/>
      <c r="N38" s="26">
        <v>189267</v>
      </c>
      <c r="O38" s="26"/>
      <c r="P38" s="26">
        <v>0</v>
      </c>
      <c r="Q38" s="26"/>
      <c r="R38" s="26">
        <v>3074</v>
      </c>
      <c r="S38" s="26"/>
      <c r="T38" s="26">
        <f>SUM(F38:R38)</f>
        <v>207623</v>
      </c>
      <c r="U38" s="26"/>
      <c r="V38" s="26">
        <f>(B38+D38)-T38</f>
        <v>34454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</row>
    <row r="39" spans="1:251" s="27" customFormat="1" ht="13.5" customHeight="1">
      <c r="A39" s="25" t="s">
        <v>40</v>
      </c>
      <c r="B39" s="26">
        <v>326154</v>
      </c>
      <c r="C39" s="26"/>
      <c r="D39" s="26">
        <v>0</v>
      </c>
      <c r="E39" s="26"/>
      <c r="F39" s="26">
        <v>0</v>
      </c>
      <c r="G39" s="26"/>
      <c r="H39" s="26">
        <v>182969</v>
      </c>
      <c r="I39" s="26"/>
      <c r="J39" s="26">
        <v>119541</v>
      </c>
      <c r="K39" s="26"/>
      <c r="L39" s="26">
        <v>62470</v>
      </c>
      <c r="M39" s="26"/>
      <c r="N39" s="26">
        <v>27182</v>
      </c>
      <c r="O39" s="26"/>
      <c r="P39" s="26">
        <v>0</v>
      </c>
      <c r="Q39" s="26"/>
      <c r="R39" s="26">
        <v>1919</v>
      </c>
      <c r="S39" s="26"/>
      <c r="T39" s="26">
        <f>SUM(F39:R39)</f>
        <v>394081</v>
      </c>
      <c r="U39" s="26"/>
      <c r="V39" s="33">
        <f>(B39+D39)-T39</f>
        <v>-67927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</row>
    <row r="40" spans="1:251" s="27" customFormat="1" ht="13.5" customHeight="1">
      <c r="A40" s="25"/>
      <c r="B40" s="36"/>
      <c r="C40" s="37"/>
      <c r="D40" s="36"/>
      <c r="E40" s="25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8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</row>
    <row r="41" spans="1:251" s="27" customFormat="1" ht="13.5" customHeight="1" thickBot="1">
      <c r="A41" s="25" t="s">
        <v>41</v>
      </c>
      <c r="B41" s="30">
        <f>SUM(B26:B39)</f>
        <v>3037962</v>
      </c>
      <c r="C41" s="30">
        <f>SUM(C17:C39)</f>
        <v>0</v>
      </c>
      <c r="D41" s="30">
        <f>SUM(D26:D39)</f>
        <v>7027787</v>
      </c>
      <c r="E41" s="30">
        <f>SUM(E17:E39)</f>
        <v>0</v>
      </c>
      <c r="F41" s="30">
        <f>SUM(F26:F39)</f>
        <v>14317</v>
      </c>
      <c r="G41" s="30">
        <f>SUM(G17:G39)</f>
        <v>0</v>
      </c>
      <c r="H41" s="30">
        <f>SUM(H26:H39)</f>
        <v>1204900</v>
      </c>
      <c r="I41" s="30">
        <f>SUM(I17:I39)</f>
        <v>0</v>
      </c>
      <c r="J41" s="30">
        <f>SUM(J26:J39)</f>
        <v>1337830</v>
      </c>
      <c r="K41" s="30">
        <f>SUM(K17:K39)</f>
        <v>0</v>
      </c>
      <c r="L41" s="30">
        <f>SUM(L26:L39)</f>
        <v>638391</v>
      </c>
      <c r="M41" s="30">
        <f>SUM(M17:M39)</f>
        <v>0</v>
      </c>
      <c r="N41" s="30">
        <f>SUM(N26:N39)</f>
        <v>1866152</v>
      </c>
      <c r="O41" s="30">
        <f>SUM(O17:O39)</f>
        <v>0</v>
      </c>
      <c r="P41" s="30">
        <f>SUM(P26:P39)</f>
        <v>2134938</v>
      </c>
      <c r="Q41" s="30">
        <f>SUM(Q17:Q39)</f>
        <v>0</v>
      </c>
      <c r="R41" s="30">
        <f>SUM(R26:R39)</f>
        <v>17528</v>
      </c>
      <c r="S41" s="30">
        <f>SUM(S17:S39)</f>
        <v>0</v>
      </c>
      <c r="T41" s="30">
        <f>SUM(T26:T39)</f>
        <v>7214056</v>
      </c>
      <c r="U41" s="30">
        <f>SUM(U17:U39)</f>
        <v>0</v>
      </c>
      <c r="V41" s="30">
        <f>SUM(V26:V39)</f>
        <v>2851693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</row>
    <row r="42" spans="1:251" s="27" customFormat="1" ht="12.75" thickTop="1">
      <c r="A42" s="25"/>
      <c r="B42" s="39"/>
      <c r="C42" s="40"/>
      <c r="D42" s="39"/>
      <c r="E42" s="40"/>
      <c r="F42" s="39"/>
      <c r="G42" s="40"/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</row>
    <row r="81" spans="33:38" ht="12">
      <c r="AG81" s="6"/>
      <c r="AH81" s="6"/>
      <c r="AI81" s="6"/>
      <c r="AJ81" s="6"/>
      <c r="AK81" s="6"/>
      <c r="AL81" s="6"/>
    </row>
    <row r="82" spans="33:38" ht="12">
      <c r="AG82" s="6"/>
      <c r="AH82" s="6"/>
      <c r="AI82" s="6"/>
      <c r="AJ82" s="6"/>
      <c r="AK82" s="6"/>
      <c r="AL82" s="6"/>
    </row>
    <row r="83" spans="33:39" ht="12">
      <c r="AG83" s="6"/>
      <c r="AH83" s="6"/>
      <c r="AI83" s="6"/>
      <c r="AJ83" s="6"/>
      <c r="AK83" s="6"/>
      <c r="AL83" s="6"/>
      <c r="AM83" s="18"/>
    </row>
    <row r="84" spans="33:38" ht="12">
      <c r="AG84" s="6"/>
      <c r="AH84" s="6"/>
      <c r="AI84" s="6"/>
      <c r="AJ84" s="6"/>
      <c r="AK84" s="6"/>
      <c r="AL84" s="6"/>
    </row>
    <row r="85" spans="33:38" ht="12">
      <c r="AG85" s="6"/>
      <c r="AH85" s="6"/>
      <c r="AI85" s="6"/>
      <c r="AJ85" s="6"/>
      <c r="AK85" s="6"/>
      <c r="AL85" s="6"/>
    </row>
    <row r="86" spans="33:38" ht="12">
      <c r="AG86" s="6"/>
      <c r="AH86" s="6"/>
      <c r="AI86" s="6"/>
      <c r="AJ86" s="6"/>
      <c r="AK86" s="6"/>
      <c r="AL86" s="6"/>
    </row>
    <row r="87" spans="33:38" ht="12">
      <c r="AG87" s="6"/>
      <c r="AH87" s="6"/>
      <c r="AI87" s="6"/>
      <c r="AJ87" s="6"/>
      <c r="AK87" s="6"/>
      <c r="AL87" s="6"/>
    </row>
    <row r="88" spans="33:38" ht="12">
      <c r="AG88" s="6"/>
      <c r="AH88" s="6"/>
      <c r="AI88" s="6"/>
      <c r="AJ88" s="6"/>
      <c r="AK88" s="6"/>
      <c r="AL88" s="6"/>
    </row>
    <row r="89" spans="33:38" ht="12">
      <c r="AG89" s="6"/>
      <c r="AH89" s="6"/>
      <c r="AI89" s="6"/>
      <c r="AJ89" s="6"/>
      <c r="AK89" s="6"/>
      <c r="AL89" s="6"/>
    </row>
    <row r="94" ht="12">
      <c r="AL94" s="19"/>
    </row>
    <row r="98" ht="12">
      <c r="AL98" s="19"/>
    </row>
    <row r="101" ht="12">
      <c r="AL101" s="19"/>
    </row>
    <row r="102" ht="12">
      <c r="AL102" s="14"/>
    </row>
    <row r="103" ht="12">
      <c r="AL103" s="14"/>
    </row>
    <row r="106" ht="12">
      <c r="AL106" s="14"/>
    </row>
    <row r="116" ht="12">
      <c r="AL116" s="14"/>
    </row>
    <row r="117" ht="12">
      <c r="AL117" s="19"/>
    </row>
  </sheetData>
  <sheetProtection/>
  <mergeCells count="6">
    <mergeCell ref="F11:T11"/>
    <mergeCell ref="B11:D11"/>
    <mergeCell ref="A3:V3"/>
    <mergeCell ref="A4:V4"/>
    <mergeCell ref="A6:V6"/>
    <mergeCell ref="A7:V7"/>
  </mergeCells>
  <conditionalFormatting sqref="A16:V41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2006-08-14T16:05:17Z</cp:lastPrinted>
  <dcterms:created xsi:type="dcterms:W3CDTF">2002-08-12T15:16:13Z</dcterms:created>
  <dcterms:modified xsi:type="dcterms:W3CDTF">2008-10-14T16:19:14Z</dcterms:modified>
  <cp:category/>
  <cp:version/>
  <cp:contentType/>
  <cp:contentStatus/>
</cp:coreProperties>
</file>