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penn" sheetId="1" r:id="rId1"/>
  </sheets>
  <definedNames>
    <definedName name="\P">'c2b penn'!#REF!</definedName>
    <definedName name="H_1">'c2b penn'!$A$3:$Q$14</definedName>
    <definedName name="HEADER">'c2b penn'!$A$3:$Q$13</definedName>
    <definedName name="P_1">'c2b penn'!$A$15:$Q$189</definedName>
    <definedName name="_xlnm.Print_Area" localSheetId="0">'c2b penn'!$A$1:$Q$168</definedName>
    <definedName name="_xlnm.Print_Titles" localSheetId="0">'c2b penn'!$1:$14</definedName>
  </definedNames>
  <calcPr fullCalcOnLoad="1"/>
</workbook>
</file>

<file path=xl/sharedStrings.xml><?xml version="1.0" encoding="utf-8"?>
<sst xmlns="http://schemas.openxmlformats.org/spreadsheetml/2006/main" count="238" uniqueCount="135">
  <si>
    <t xml:space="preserve"> 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</si>
  <si>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</si>
  <si>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</si>
  <si>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</si>
  <si>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</si>
  <si>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</si>
  <si>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</si>
  <si>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</si>
  <si>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</si>
  <si>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</si>
  <si>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</si>
  <si>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</si>
  <si>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</si>
  <si>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</si>
  <si>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</si>
  <si>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 xml:space="preserve">     --</t>
  </si>
  <si>
    <t>(1) Portions of operations of Pennington Biomedical Research Center are</t>
  </si>
  <si>
    <t>recorded in the accounting records of the LSU Health Sciences Center.</t>
  </si>
  <si>
    <t>See LSU Health Sciences Center analysis C-2B for additional</t>
  </si>
  <si>
    <t>expenditures of Pennington Biomedical Research Center.</t>
  </si>
  <si>
    <t>PENNINGTON BIOMEDICAL RESEARCH CENTER</t>
  </si>
  <si>
    <t xml:space="preserve">ANALYSIS C-2B                                       ANALYSIS OF CURRENT RESTRICTED FUND EXPENDITURES                                        ANALYSIS C-2B  </t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</si>
  <si>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</si>
  <si>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</si>
  <si>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</si>
  <si>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</si>
  <si>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</si>
  <si>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</si>
  <si>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</si>
  <si>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</si>
  <si>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</si>
  <si>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</si>
  <si>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</si>
  <si>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</si>
  <si>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</si>
  <si>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</si>
  <si>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</si>
  <si>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</si>
  <si>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</si>
  <si>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Adipose tissue signaling</t>
  </si>
  <si>
    <t xml:space="preserve">     Antioxidant and gene regulation lab</t>
  </si>
  <si>
    <t xml:space="preserve">     Autonomic neurosciences laboratory</t>
  </si>
  <si>
    <t xml:space="preserve">     Blood brain barrier</t>
  </si>
  <si>
    <t xml:space="preserve">     Diabetes</t>
  </si>
  <si>
    <t xml:space="preserve">     Diet and heart disease </t>
  </si>
  <si>
    <t xml:space="preserve">     DNA damage and repair</t>
  </si>
  <si>
    <t xml:space="preserve">     Energy balance genomics</t>
  </si>
  <si>
    <t xml:space="preserve">     Experimental obesity lab</t>
  </si>
  <si>
    <t xml:space="preserve">     Functional foods </t>
  </si>
  <si>
    <t xml:space="preserve">     Functional genomics</t>
  </si>
  <si>
    <t xml:space="preserve">     Human genomics </t>
  </si>
  <si>
    <t xml:space="preserve">     Molecular genetics </t>
  </si>
  <si>
    <t xml:space="preserve">     Neurobehavior laboratory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</si>
  <si>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</si>
  <si>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</si>
  <si>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</si>
  <si>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</si>
  <si>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Nutritional neuroscience and aging</t>
  </si>
  <si>
    <t xml:space="preserve">     Proteomics</t>
  </si>
  <si>
    <t xml:space="preserve">     Regenerative biology</t>
  </si>
  <si>
    <t xml:space="preserve">     Reproductive biology laboratory</t>
  </si>
  <si>
    <t xml:space="preserve">     Stem cell laboratory</t>
  </si>
  <si>
    <t xml:space="preserve">     Taste genetics</t>
  </si>
  <si>
    <t xml:space="preserve">     Transgenics</t>
  </si>
  <si>
    <t xml:space="preserve">     Viruses and obesity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</si>
  <si>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</si>
  <si>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</si>
  <si>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</si>
  <si>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Body composition laboratory</t>
  </si>
  <si>
    <t xml:space="preserve">     Clinical research</t>
  </si>
  <si>
    <t xml:space="preserve">     Dietary assessment and food analysis</t>
  </si>
  <si>
    <t xml:space="preserve">     Endocrinology laboratory</t>
  </si>
  <si>
    <t xml:space="preserve">     Gender and smoking behavior</t>
  </si>
  <si>
    <t xml:space="preserve">     Health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</si>
  <si>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</si>
  <si>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</si>
  <si>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</si>
  <si>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</si>
  <si>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Metabolic kitchen</t>
  </si>
  <si>
    <t xml:space="preserve">     Nutrition and chronic disease</t>
  </si>
  <si>
    <t xml:space="preserve">     Outpatient clinic</t>
  </si>
  <si>
    <t xml:space="preserve">     Skeletal muscle metabolism</t>
  </si>
  <si>
    <t xml:space="preserve">     Division of Education</t>
  </si>
  <si>
    <t xml:space="preserve">     Executive Director 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</si>
  <si>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</si>
  <si>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</si>
  <si>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</si>
  <si>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</si>
  <si>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</si>
  <si>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Central receiving</t>
  </si>
  <si>
    <t xml:space="preserve">     Utilities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</si>
  <si>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</si>
  <si>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</si>
  <si>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</si>
  <si>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</si>
  <si>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Cell biology</t>
  </si>
  <si>
    <t xml:space="preserve">     Maternal biology</t>
  </si>
  <si>
    <t xml:space="preserve">     Nuclear receptor biology</t>
  </si>
  <si>
    <t xml:space="preserve">     Exercise testing</t>
  </si>
  <si>
    <t xml:space="preserve">     Preventive medicine</t>
  </si>
  <si>
    <t xml:space="preserve">     Outpatient clinic unit</t>
  </si>
  <si>
    <t xml:space="preserve">     Nonmandatory transfers for-</t>
  </si>
  <si>
    <t xml:space="preserve">  Transfers</t>
  </si>
  <si>
    <t xml:space="preserve">         Capital improvements</t>
  </si>
  <si>
    <t xml:space="preserve">             Total transfers</t>
  </si>
  <si>
    <t xml:space="preserve">             Total expenditures and transfers</t>
  </si>
  <si>
    <t xml:space="preserve">     Regulation of gene expression</t>
  </si>
  <si>
    <t xml:space="preserve">     Other</t>
  </si>
  <si>
    <t xml:space="preserve">     Sponsored projects administration</t>
  </si>
  <si>
    <t>FOR THE YEAR ENDED JUNE 30, 2008</t>
  </si>
  <si>
    <t xml:space="preserve">     Inflammation and neurodegeneration</t>
  </si>
  <si>
    <t xml:space="preserve">     Neuroendocrinology immunology</t>
  </si>
  <si>
    <t xml:space="preserve">     Protein structural biology</t>
  </si>
  <si>
    <t xml:space="preserve">     MRS laboratory</t>
  </si>
  <si>
    <t xml:space="preserve">     Recruiting</t>
  </si>
  <si>
    <t xml:space="preserve">   Population science-</t>
  </si>
  <si>
    <t xml:space="preserve">      Associate Executive Director for population science</t>
  </si>
  <si>
    <t xml:space="preserve">      Biostatistics</t>
  </si>
  <si>
    <t xml:space="preserve">      Nutritional epidemiology</t>
  </si>
  <si>
    <t xml:space="preserve">         Total population science</t>
  </si>
  <si>
    <t xml:space="preserve">      Social epidemiology</t>
  </si>
  <si>
    <t xml:space="preserve">     Cell culture core</t>
  </si>
  <si>
    <t xml:space="preserve">     Comparative biology core</t>
  </si>
  <si>
    <t xml:space="preserve">     Comparative metabolic core</t>
  </si>
  <si>
    <t xml:space="preserve">     Genomics core</t>
  </si>
  <si>
    <t xml:space="preserve">    Interdisciplinary</t>
  </si>
  <si>
    <t xml:space="preserve">  Population science support-</t>
  </si>
  <si>
    <t xml:space="preserve">     Associate Executive Director for administration</t>
  </si>
  <si>
    <t xml:space="preserve">            Total expenditures</t>
  </si>
  <si>
    <t xml:space="preserve">              Total education and general expenditures</t>
  </si>
  <si>
    <t xml:space="preserve">   Auxiliary enterprises--</t>
  </si>
  <si>
    <t xml:space="preserve">                Total auxiliary enterprises</t>
  </si>
  <si>
    <t xml:space="preserve">       Nonmandatory transfers for-</t>
  </si>
  <si>
    <t xml:space="preserve">       Expenditures</t>
  </si>
  <si>
    <t xml:space="preserve">     Ingestive behavior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</si>
</sst>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39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3" fillId="33" borderId="10" xfId="42" applyNumberFormat="1" applyFont="1" applyFill="1" applyBorder="1" applyAlignment="1" applyProtection="1">
      <alignment vertical="center"/>
      <protection/>
    </xf>
    <xf numFmtId="165" fontId="3" fillId="33" borderId="11" xfId="42" applyNumberFormat="1" applyFont="1" applyFill="1" applyBorder="1" applyAlignment="1" applyProtection="1">
      <alignment vertical="center"/>
      <protection/>
    </xf>
    <xf numFmtId="165" fontId="3" fillId="33" borderId="12" xfId="42" applyNumberFormat="1" applyFont="1" applyFill="1" applyBorder="1" applyAlignment="1" applyProtection="1">
      <alignment vertical="center"/>
      <protection/>
    </xf>
    <xf numFmtId="165" fontId="3" fillId="33" borderId="13" xfId="42" applyNumberFormat="1" applyFont="1" applyFill="1" applyBorder="1" applyAlignment="1" applyProtection="1">
      <alignment vertical="center"/>
      <protection/>
    </xf>
    <xf numFmtId="165" fontId="3" fillId="33" borderId="0" xfId="42" applyNumberFormat="1" applyFont="1" applyFill="1" applyBorder="1" applyAlignment="1" applyProtection="1">
      <alignment vertical="center"/>
      <protection/>
    </xf>
    <xf numFmtId="165" fontId="3" fillId="33" borderId="14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 applyProtection="1">
      <alignment vertical="center"/>
      <protection/>
    </xf>
    <xf numFmtId="165" fontId="4" fillId="33" borderId="15" xfId="42" applyNumberFormat="1" applyFont="1" applyFill="1" applyBorder="1" applyAlignment="1" applyProtection="1">
      <alignment vertical="center"/>
      <protection/>
    </xf>
    <xf numFmtId="165" fontId="4" fillId="33" borderId="16" xfId="42" applyNumberFormat="1" applyFont="1" applyFill="1" applyBorder="1" applyAlignment="1" applyProtection="1">
      <alignment vertical="center"/>
      <protection/>
    </xf>
    <xf numFmtId="165" fontId="4" fillId="33" borderId="17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 quotePrefix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165" fontId="2" fillId="0" borderId="18" xfId="44" applyNumberFormat="1" applyFont="1" applyFill="1" applyBorder="1" applyAlignment="1" applyProtection="1">
      <alignment vertical="center"/>
      <protection/>
    </xf>
    <xf numFmtId="42" fontId="2" fillId="0" borderId="20" xfId="42" applyNumberFormat="1" applyFont="1" applyFill="1" applyBorder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21" xfId="42" applyNumberFormat="1" applyFont="1" applyFill="1" applyBorder="1" applyAlignment="1" applyProtection="1">
      <alignment vertical="center"/>
      <protection/>
    </xf>
    <xf numFmtId="165" fontId="3" fillId="33" borderId="13" xfId="42" applyNumberFormat="1" applyFont="1" applyFill="1" applyBorder="1" applyAlignment="1" applyProtection="1">
      <alignment horizontal="center" vertical="center"/>
      <protection/>
    </xf>
    <xf numFmtId="37" fontId="5" fillId="33" borderId="0" xfId="0" applyFont="1" applyFill="1" applyBorder="1" applyAlignment="1">
      <alignment horizontal="center" vertical="center"/>
    </xf>
    <xf numFmtId="37" fontId="5" fillId="33" borderId="14" xfId="0" applyFont="1" applyFill="1" applyBorder="1" applyAlignment="1">
      <alignment horizontal="center" vertical="center"/>
    </xf>
    <xf numFmtId="165" fontId="2" fillId="0" borderId="18" xfId="42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191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46.00390625" style="9" customWidth="1"/>
    <col min="2" max="2" width="1.57421875" style="9" customWidth="1"/>
    <col min="3" max="3" width="14.57421875" style="9" customWidth="1"/>
    <col min="4" max="4" width="1.57421875" style="9" customWidth="1"/>
    <col min="5" max="5" width="14.57421875" style="9" customWidth="1"/>
    <col min="6" max="6" width="1.57421875" style="9" customWidth="1"/>
    <col min="7" max="7" width="14.57421875" style="9" customWidth="1"/>
    <col min="8" max="8" width="1.57421875" style="9" customWidth="1"/>
    <col min="9" max="9" width="14.57421875" style="9" customWidth="1"/>
    <col min="10" max="10" width="1.57421875" style="9" customWidth="1"/>
    <col min="11" max="11" width="14.57421875" style="9" customWidth="1"/>
    <col min="12" max="12" width="1.57421875" style="9" customWidth="1"/>
    <col min="13" max="13" width="14.57421875" style="9" customWidth="1"/>
    <col min="14" max="14" width="1.57421875" style="9" customWidth="1"/>
    <col min="15" max="15" width="14.57421875" style="9" customWidth="1"/>
    <col min="16" max="16" width="1.57421875" style="9" customWidth="1"/>
    <col min="17" max="17" width="14.57421875" style="9" customWidth="1"/>
    <col min="18" max="21" width="7.57421875" style="9" customWidth="1"/>
    <col min="22" max="16384" width="7.57421875" style="1" customWidth="1"/>
  </cols>
  <sheetData>
    <row r="1" ht="12.75" thickBot="1"/>
    <row r="2" spans="1:21" s="2" customFormat="1" ht="10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10"/>
      <c r="S2" s="10"/>
      <c r="T2" s="10"/>
      <c r="U2" s="10"/>
    </row>
    <row r="3" spans="1:21" s="2" customFormat="1" ht="12">
      <c r="A3" s="32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10"/>
      <c r="S3" s="10"/>
      <c r="T3" s="10"/>
      <c r="U3" s="10"/>
    </row>
    <row r="4" spans="1:21" s="2" customFormat="1" ht="8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0"/>
      <c r="S4" s="10"/>
      <c r="T4" s="10"/>
      <c r="U4" s="10"/>
    </row>
    <row r="5" spans="1:21" s="2" customFormat="1" ht="12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0"/>
      <c r="S5" s="10"/>
      <c r="T5" s="10"/>
      <c r="U5" s="10"/>
    </row>
    <row r="6" spans="1:21" s="2" customFormat="1" ht="12">
      <c r="A6" s="32" t="s">
        <v>109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10"/>
      <c r="S6" s="10"/>
      <c r="T6" s="10"/>
      <c r="U6" s="10"/>
    </row>
    <row r="7" spans="1:21" s="2" customFormat="1" ht="10.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0"/>
      <c r="S7" s="10"/>
      <c r="T7" s="10"/>
      <c r="U7" s="10"/>
    </row>
    <row r="10" spans="3:17" ht="12">
      <c r="C10" s="35" t="s">
        <v>1</v>
      </c>
      <c r="D10" s="35"/>
      <c r="E10" s="35"/>
      <c r="F10" s="35"/>
      <c r="G10" s="35"/>
      <c r="H10" s="35"/>
      <c r="I10" s="35"/>
      <c r="M10" s="14" t="s">
        <v>2</v>
      </c>
      <c r="N10" s="14"/>
      <c r="O10" s="14"/>
      <c r="P10" s="14"/>
      <c r="Q10" s="14"/>
    </row>
    <row r="11" ht="12">
      <c r="Q11" s="15" t="s">
        <v>3</v>
      </c>
    </row>
    <row r="12" spans="13:17" ht="12">
      <c r="M12" s="15" t="s">
        <v>4</v>
      </c>
      <c r="Q12" s="15" t="s">
        <v>5</v>
      </c>
    </row>
    <row r="13" spans="3:17" ht="12">
      <c r="C13" s="16" t="s">
        <v>6</v>
      </c>
      <c r="D13" s="17"/>
      <c r="E13" s="16" t="s">
        <v>7</v>
      </c>
      <c r="F13" s="17"/>
      <c r="G13" s="16" t="s">
        <v>8</v>
      </c>
      <c r="H13" s="17"/>
      <c r="I13" s="16" t="s">
        <v>9</v>
      </c>
      <c r="J13" s="17"/>
      <c r="K13" s="16" t="s">
        <v>10</v>
      </c>
      <c r="L13" s="17"/>
      <c r="M13" s="16" t="s">
        <v>11</v>
      </c>
      <c r="N13" s="17"/>
      <c r="O13" s="16" t="s">
        <v>12</v>
      </c>
      <c r="P13" s="17"/>
      <c r="Q13" s="16" t="s">
        <v>13</v>
      </c>
    </row>
    <row r="14" spans="1:21" s="21" customFormat="1" ht="1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21" customFormat="1" ht="13.5" customHeight="1">
      <c r="A15" s="19" t="s">
        <v>34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21" customFormat="1" ht="13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21" customFormat="1" ht="13.5" customHeight="1">
      <c r="A17" s="19" t="s">
        <v>22</v>
      </c>
      <c r="B17" s="20" t="s">
        <v>14</v>
      </c>
      <c r="C17" s="19" t="s">
        <v>14</v>
      </c>
      <c r="D17" s="19"/>
      <c r="E17" s="19" t="s">
        <v>14</v>
      </c>
      <c r="F17" s="19" t="s">
        <v>14</v>
      </c>
      <c r="G17" s="19" t="s">
        <v>14</v>
      </c>
      <c r="H17" s="19" t="s">
        <v>14</v>
      </c>
      <c r="I17" s="19" t="s">
        <v>14</v>
      </c>
      <c r="J17" s="19" t="s">
        <v>14</v>
      </c>
      <c r="K17" s="19" t="s">
        <v>14</v>
      </c>
      <c r="L17" s="19" t="s">
        <v>14</v>
      </c>
      <c r="M17" s="19" t="s">
        <v>14</v>
      </c>
      <c r="N17" s="19" t="s">
        <v>14</v>
      </c>
      <c r="O17" s="19" t="s">
        <v>14</v>
      </c>
      <c r="P17" s="19" t="s">
        <v>14</v>
      </c>
      <c r="Q17" s="19" t="s">
        <v>14</v>
      </c>
      <c r="R17" s="19"/>
      <c r="S17" s="19"/>
      <c r="T17" s="19"/>
      <c r="U17" s="19"/>
    </row>
    <row r="18" spans="1:21" s="21" customFormat="1" ht="13.5" customHeight="1">
      <c r="A18" s="19" t="s">
        <v>27</v>
      </c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21" customFormat="1" ht="13.5" customHeight="1">
      <c r="A19" s="19" t="s">
        <v>37</v>
      </c>
      <c r="B19" s="20"/>
      <c r="C19" s="27">
        <v>0</v>
      </c>
      <c r="D19" s="19"/>
      <c r="E19" s="27">
        <v>0</v>
      </c>
      <c r="F19" s="19"/>
      <c r="G19" s="27">
        <v>142338</v>
      </c>
      <c r="H19" s="19"/>
      <c r="I19" s="27">
        <v>14146</v>
      </c>
      <c r="J19" s="19"/>
      <c r="K19" s="27">
        <f>IF(SUM(C19:I19)=SUM(M19:Q19),SUM(M19:Q19),SUM(M19:Q19)-SUM(C19:I19))</f>
        <v>156484</v>
      </c>
      <c r="L19" s="19"/>
      <c r="M19" s="27">
        <v>142338</v>
      </c>
      <c r="N19" s="19"/>
      <c r="O19" s="27">
        <v>14146</v>
      </c>
      <c r="P19" s="19"/>
      <c r="Q19" s="27">
        <v>0</v>
      </c>
      <c r="R19" s="19"/>
      <c r="S19" s="19"/>
      <c r="T19" s="19"/>
      <c r="U19" s="19"/>
    </row>
    <row r="20" spans="1:21" s="21" customFormat="1" ht="13.5" customHeight="1">
      <c r="A20" s="19" t="s">
        <v>38</v>
      </c>
      <c r="B20" s="20"/>
      <c r="C20" s="19">
        <v>0</v>
      </c>
      <c r="D20" s="19"/>
      <c r="E20" s="19">
        <v>0</v>
      </c>
      <c r="F20" s="19"/>
      <c r="G20" s="19">
        <v>0</v>
      </c>
      <c r="H20" s="19"/>
      <c r="I20" s="19">
        <v>233690</v>
      </c>
      <c r="J20" s="19"/>
      <c r="K20" s="19">
        <f>IF(SUM(C20:I20)=SUM(M20:Q20),SUM(M20:Q20),SUM(M20:Q20)-SUM(C20:I20))</f>
        <v>233690</v>
      </c>
      <c r="L20" s="19"/>
      <c r="M20" s="19">
        <v>0</v>
      </c>
      <c r="N20" s="19"/>
      <c r="O20" s="19">
        <v>233690</v>
      </c>
      <c r="P20" s="19"/>
      <c r="Q20" s="19">
        <v>0</v>
      </c>
      <c r="R20" s="19"/>
      <c r="S20" s="19"/>
      <c r="T20" s="19"/>
      <c r="U20" s="19"/>
    </row>
    <row r="21" spans="1:21" s="21" customFormat="1" ht="13.5" customHeight="1">
      <c r="A21" s="19" t="s">
        <v>39</v>
      </c>
      <c r="B21" s="20"/>
      <c r="C21" s="19">
        <v>54868</v>
      </c>
      <c r="D21" s="19"/>
      <c r="E21" s="19">
        <v>790426</v>
      </c>
      <c r="F21" s="19"/>
      <c r="G21" s="19">
        <v>81167</v>
      </c>
      <c r="H21" s="19"/>
      <c r="I21" s="19">
        <v>45005</v>
      </c>
      <c r="J21" s="19"/>
      <c r="K21" s="19">
        <f aca="true" t="shared" si="0" ref="K21:K96">IF(SUM(C21:I21)=SUM(M21:Q21),SUM(M21:Q21),SUM(M21:Q21)-SUM(C21:I21))</f>
        <v>971466</v>
      </c>
      <c r="L21" s="19"/>
      <c r="M21" s="19">
        <v>577794</v>
      </c>
      <c r="N21" s="19"/>
      <c r="O21" s="19">
        <v>113884</v>
      </c>
      <c r="P21" s="19"/>
      <c r="Q21" s="19">
        <v>279788</v>
      </c>
      <c r="R21" s="19"/>
      <c r="S21" s="19"/>
      <c r="T21" s="19"/>
      <c r="U21" s="19"/>
    </row>
    <row r="22" spans="1:21" s="21" customFormat="1" ht="13.5" customHeight="1">
      <c r="A22" s="19" t="s">
        <v>40</v>
      </c>
      <c r="B22" s="20"/>
      <c r="C22" s="19">
        <v>0</v>
      </c>
      <c r="D22" s="19"/>
      <c r="E22" s="19">
        <v>419735</v>
      </c>
      <c r="F22" s="19"/>
      <c r="G22" s="19">
        <v>97923</v>
      </c>
      <c r="H22" s="19"/>
      <c r="I22" s="19">
        <v>0</v>
      </c>
      <c r="J22" s="19"/>
      <c r="K22" s="19">
        <f t="shared" si="0"/>
        <v>517658</v>
      </c>
      <c r="L22" s="19"/>
      <c r="M22" s="19">
        <v>314588</v>
      </c>
      <c r="N22" s="19"/>
      <c r="O22" s="19">
        <v>56096</v>
      </c>
      <c r="P22" s="19"/>
      <c r="Q22" s="19">
        <v>146974</v>
      </c>
      <c r="R22" s="19"/>
      <c r="S22" s="19"/>
      <c r="T22" s="19"/>
      <c r="U22" s="19"/>
    </row>
    <row r="23" spans="1:21" s="21" customFormat="1" ht="13.5" customHeight="1">
      <c r="A23" s="19" t="s">
        <v>41</v>
      </c>
      <c r="B23" s="20"/>
      <c r="C23" s="19">
        <v>0</v>
      </c>
      <c r="D23" s="19"/>
      <c r="E23" s="19">
        <v>229660</v>
      </c>
      <c r="F23" s="19"/>
      <c r="G23" s="19">
        <v>0</v>
      </c>
      <c r="H23" s="19"/>
      <c r="I23" s="19">
        <v>0</v>
      </c>
      <c r="J23" s="19"/>
      <c r="K23" s="19">
        <f t="shared" si="0"/>
        <v>229660</v>
      </c>
      <c r="L23" s="19"/>
      <c r="M23" s="19">
        <v>155575</v>
      </c>
      <c r="N23" s="19"/>
      <c r="O23" s="19">
        <v>656</v>
      </c>
      <c r="P23" s="19"/>
      <c r="Q23" s="19">
        <v>73429</v>
      </c>
      <c r="R23" s="19"/>
      <c r="S23" s="19"/>
      <c r="T23" s="19"/>
      <c r="U23" s="19"/>
    </row>
    <row r="24" spans="1:21" s="21" customFormat="1" ht="13.5" customHeight="1">
      <c r="A24" s="19" t="s">
        <v>42</v>
      </c>
      <c r="B24" s="20"/>
      <c r="C24" s="19">
        <v>0</v>
      </c>
      <c r="D24" s="19"/>
      <c r="E24" s="19">
        <v>421428</v>
      </c>
      <c r="F24" s="19"/>
      <c r="G24" s="19">
        <v>306668</v>
      </c>
      <c r="H24" s="19"/>
      <c r="I24" s="19">
        <v>0</v>
      </c>
      <c r="J24" s="19"/>
      <c r="K24" s="19">
        <f t="shared" si="0"/>
        <v>728096</v>
      </c>
      <c r="L24" s="19"/>
      <c r="M24" s="19">
        <v>369130</v>
      </c>
      <c r="N24" s="19"/>
      <c r="O24" s="19">
        <v>224223</v>
      </c>
      <c r="P24" s="19"/>
      <c r="Q24" s="19">
        <v>134743</v>
      </c>
      <c r="R24" s="19"/>
      <c r="S24" s="19"/>
      <c r="T24" s="19"/>
      <c r="U24" s="19"/>
    </row>
    <row r="25" spans="1:21" s="21" customFormat="1" ht="13.5" customHeight="1">
      <c r="A25" s="19" t="s">
        <v>95</v>
      </c>
      <c r="B25" s="20"/>
      <c r="C25" s="19">
        <v>0</v>
      </c>
      <c r="D25" s="19"/>
      <c r="E25" s="19">
        <v>82752</v>
      </c>
      <c r="F25" s="19"/>
      <c r="G25" s="19">
        <v>0</v>
      </c>
      <c r="H25" s="19"/>
      <c r="I25" s="19">
        <v>0</v>
      </c>
      <c r="J25" s="19"/>
      <c r="K25" s="19">
        <f t="shared" si="0"/>
        <v>82752</v>
      </c>
      <c r="L25" s="19"/>
      <c r="M25" s="19">
        <v>38966</v>
      </c>
      <c r="N25" s="19"/>
      <c r="O25" s="19">
        <v>17328</v>
      </c>
      <c r="P25" s="19"/>
      <c r="Q25" s="19">
        <v>26458</v>
      </c>
      <c r="R25" s="19"/>
      <c r="S25" s="19"/>
      <c r="T25" s="19"/>
      <c r="U25" s="19"/>
    </row>
    <row r="26" spans="1:21" s="21" customFormat="1" ht="13.5" customHeight="1">
      <c r="A26" s="19" t="s">
        <v>43</v>
      </c>
      <c r="B26" s="20"/>
      <c r="C26" s="19">
        <v>0</v>
      </c>
      <c r="D26" s="19"/>
      <c r="E26" s="19">
        <v>167938</v>
      </c>
      <c r="F26" s="19"/>
      <c r="G26" s="19">
        <v>314071</v>
      </c>
      <c r="H26" s="19"/>
      <c r="I26" s="19">
        <v>0</v>
      </c>
      <c r="J26" s="19"/>
      <c r="K26" s="19">
        <f t="shared" si="0"/>
        <v>482009</v>
      </c>
      <c r="L26" s="19"/>
      <c r="M26" s="19">
        <v>222846</v>
      </c>
      <c r="N26" s="19"/>
      <c r="O26" s="19">
        <v>177351</v>
      </c>
      <c r="P26" s="19"/>
      <c r="Q26" s="19">
        <v>81812</v>
      </c>
      <c r="R26" s="19"/>
      <c r="S26" s="19"/>
      <c r="T26" s="19"/>
      <c r="U26" s="19"/>
    </row>
    <row r="27" spans="1:21" s="21" customFormat="1" ht="13.5" customHeight="1">
      <c r="A27" s="19" t="s">
        <v>44</v>
      </c>
      <c r="B27" s="20" t="s">
        <v>14</v>
      </c>
      <c r="C27" s="19">
        <v>0</v>
      </c>
      <c r="D27" s="19"/>
      <c r="E27" s="19">
        <v>69371</v>
      </c>
      <c r="F27" s="19"/>
      <c r="G27" s="19">
        <v>55781</v>
      </c>
      <c r="H27" s="19"/>
      <c r="I27" s="19">
        <v>0</v>
      </c>
      <c r="J27" s="19"/>
      <c r="K27" s="19">
        <f t="shared" si="0"/>
        <v>125152</v>
      </c>
      <c r="L27" s="19"/>
      <c r="M27" s="19">
        <v>85094</v>
      </c>
      <c r="N27" s="19"/>
      <c r="O27" s="19">
        <v>6004</v>
      </c>
      <c r="P27" s="19"/>
      <c r="Q27" s="19">
        <v>34054</v>
      </c>
      <c r="R27" s="19"/>
      <c r="S27" s="19"/>
      <c r="T27" s="19"/>
      <c r="U27" s="19"/>
    </row>
    <row r="28" spans="1:21" s="21" customFormat="1" ht="13.5" customHeight="1">
      <c r="A28" s="19" t="s">
        <v>45</v>
      </c>
      <c r="B28" s="20"/>
      <c r="C28" s="19">
        <v>-432</v>
      </c>
      <c r="D28" s="19"/>
      <c r="E28" s="19">
        <v>302692</v>
      </c>
      <c r="F28" s="19"/>
      <c r="G28" s="19">
        <v>1</v>
      </c>
      <c r="H28" s="19"/>
      <c r="I28" s="19">
        <v>0</v>
      </c>
      <c r="J28" s="19"/>
      <c r="K28" s="19">
        <f t="shared" si="0"/>
        <v>302261</v>
      </c>
      <c r="L28" s="19"/>
      <c r="M28" s="19">
        <v>181105</v>
      </c>
      <c r="N28" s="19"/>
      <c r="O28" s="19">
        <v>24377</v>
      </c>
      <c r="P28" s="19"/>
      <c r="Q28" s="19">
        <v>96779</v>
      </c>
      <c r="R28" s="19"/>
      <c r="S28" s="19"/>
      <c r="T28" s="19"/>
      <c r="U28" s="19"/>
    </row>
    <row r="29" spans="1:21" s="21" customFormat="1" ht="13.5" customHeight="1">
      <c r="A29" s="19" t="s">
        <v>46</v>
      </c>
      <c r="B29" s="20"/>
      <c r="C29" s="19">
        <v>0</v>
      </c>
      <c r="D29" s="19"/>
      <c r="E29" s="19">
        <v>340550</v>
      </c>
      <c r="F29" s="19"/>
      <c r="G29" s="19">
        <v>0</v>
      </c>
      <c r="H29" s="19"/>
      <c r="I29" s="19">
        <v>1765</v>
      </c>
      <c r="J29" s="19"/>
      <c r="K29" s="19">
        <f t="shared" si="0"/>
        <v>342315</v>
      </c>
      <c r="L29" s="19"/>
      <c r="M29" s="19">
        <v>182569</v>
      </c>
      <c r="N29" s="19"/>
      <c r="O29" s="19">
        <v>50862</v>
      </c>
      <c r="P29" s="19"/>
      <c r="Q29" s="19">
        <v>108884</v>
      </c>
      <c r="R29" s="19"/>
      <c r="S29" s="19"/>
      <c r="T29" s="19"/>
      <c r="U29" s="19"/>
    </row>
    <row r="30" spans="1:21" s="21" customFormat="1" ht="13.5" customHeight="1">
      <c r="A30" s="19" t="s">
        <v>47</v>
      </c>
      <c r="B30" s="20"/>
      <c r="C30" s="19">
        <v>0</v>
      </c>
      <c r="D30" s="19"/>
      <c r="E30" s="19">
        <v>166997</v>
      </c>
      <c r="F30" s="19"/>
      <c r="G30" s="19">
        <v>46933</v>
      </c>
      <c r="H30" s="19"/>
      <c r="I30" s="19">
        <v>1000</v>
      </c>
      <c r="J30" s="19"/>
      <c r="K30" s="19">
        <f t="shared" si="0"/>
        <v>214930</v>
      </c>
      <c r="L30" s="19"/>
      <c r="M30" s="19">
        <v>171426</v>
      </c>
      <c r="N30" s="19"/>
      <c r="O30" s="19">
        <v>21740</v>
      </c>
      <c r="P30" s="19"/>
      <c r="Q30" s="19">
        <v>21764</v>
      </c>
      <c r="R30" s="19"/>
      <c r="S30" s="19"/>
      <c r="T30" s="19"/>
      <c r="U30" s="19"/>
    </row>
    <row r="31" spans="1:21" s="21" customFormat="1" ht="13.5" customHeight="1">
      <c r="A31" s="19" t="s">
        <v>48</v>
      </c>
      <c r="B31" s="20" t="s">
        <v>14</v>
      </c>
      <c r="C31" s="19">
        <v>0</v>
      </c>
      <c r="D31" s="19"/>
      <c r="E31" s="19">
        <v>47685</v>
      </c>
      <c r="F31" s="19"/>
      <c r="G31" s="19">
        <v>5979</v>
      </c>
      <c r="H31" s="19"/>
      <c r="I31" s="19">
        <v>0</v>
      </c>
      <c r="J31" s="19"/>
      <c r="K31" s="19">
        <f t="shared" si="0"/>
        <v>53664</v>
      </c>
      <c r="L31" s="19"/>
      <c r="M31" s="19">
        <v>1937</v>
      </c>
      <c r="N31" s="19"/>
      <c r="O31" s="19">
        <v>50906</v>
      </c>
      <c r="P31" s="19"/>
      <c r="Q31" s="19">
        <v>821</v>
      </c>
      <c r="R31" s="19"/>
      <c r="S31" s="19"/>
      <c r="T31" s="19"/>
      <c r="U31" s="19"/>
    </row>
    <row r="32" spans="1:21" s="21" customFormat="1" ht="13.5" customHeight="1">
      <c r="A32" s="19" t="s">
        <v>49</v>
      </c>
      <c r="B32" s="20"/>
      <c r="C32" s="19">
        <v>0</v>
      </c>
      <c r="D32" s="19"/>
      <c r="E32" s="19">
        <v>206293</v>
      </c>
      <c r="F32" s="19"/>
      <c r="G32" s="19">
        <v>0</v>
      </c>
      <c r="H32" s="19"/>
      <c r="I32" s="19">
        <v>0</v>
      </c>
      <c r="J32" s="19"/>
      <c r="K32" s="19">
        <f t="shared" si="0"/>
        <v>206293</v>
      </c>
      <c r="L32" s="19"/>
      <c r="M32" s="19">
        <v>105556</v>
      </c>
      <c r="N32" s="19"/>
      <c r="O32" s="19">
        <v>34779</v>
      </c>
      <c r="P32" s="19"/>
      <c r="Q32" s="19">
        <v>65958</v>
      </c>
      <c r="R32" s="19"/>
      <c r="S32" s="19"/>
      <c r="T32" s="19"/>
      <c r="U32" s="19"/>
    </row>
    <row r="33" spans="1:21" s="21" customFormat="1" ht="13.5" customHeight="1">
      <c r="A33" s="19" t="s">
        <v>50</v>
      </c>
      <c r="B33" s="20" t="s">
        <v>14</v>
      </c>
      <c r="C33" s="19">
        <v>0</v>
      </c>
      <c r="D33" s="19"/>
      <c r="E33" s="19">
        <v>610692</v>
      </c>
      <c r="F33" s="19"/>
      <c r="G33" s="19">
        <v>74043</v>
      </c>
      <c r="H33" s="19"/>
      <c r="I33" s="19">
        <v>51000</v>
      </c>
      <c r="J33" s="19"/>
      <c r="K33" s="19">
        <f t="shared" si="0"/>
        <v>735735</v>
      </c>
      <c r="L33" s="19"/>
      <c r="M33" s="19">
        <v>318595</v>
      </c>
      <c r="N33" s="19"/>
      <c r="O33" s="19">
        <v>229739</v>
      </c>
      <c r="P33" s="19"/>
      <c r="Q33" s="19">
        <v>187401</v>
      </c>
      <c r="R33" s="19"/>
      <c r="S33" s="19"/>
      <c r="T33" s="19"/>
      <c r="U33" s="19"/>
    </row>
    <row r="34" spans="1:21" s="21" customFormat="1" ht="13.5" customHeight="1">
      <c r="A34" s="19" t="s">
        <v>110</v>
      </c>
      <c r="B34" s="20"/>
      <c r="C34" s="19">
        <v>0</v>
      </c>
      <c r="D34" s="19"/>
      <c r="E34" s="19">
        <v>353145</v>
      </c>
      <c r="F34" s="19"/>
      <c r="G34" s="19">
        <v>142351</v>
      </c>
      <c r="H34" s="19"/>
      <c r="I34" s="19">
        <v>0</v>
      </c>
      <c r="J34" s="19"/>
      <c r="K34" s="19">
        <f t="shared" si="0"/>
        <v>495496</v>
      </c>
      <c r="L34" s="19"/>
      <c r="M34" s="19">
        <v>243608</v>
      </c>
      <c r="N34" s="19"/>
      <c r="O34" s="19">
        <v>109427</v>
      </c>
      <c r="P34" s="19"/>
      <c r="Q34" s="19">
        <v>142461</v>
      </c>
      <c r="R34" s="19"/>
      <c r="S34" s="19"/>
      <c r="T34" s="19"/>
      <c r="U34" s="19"/>
    </row>
    <row r="35" spans="1:21" s="21" customFormat="1" ht="13.5" customHeight="1">
      <c r="A35" s="19" t="s">
        <v>96</v>
      </c>
      <c r="B35" s="20" t="s">
        <v>14</v>
      </c>
      <c r="C35" s="19">
        <v>0</v>
      </c>
      <c r="D35" s="19"/>
      <c r="E35" s="19">
        <v>351618</v>
      </c>
      <c r="F35" s="19"/>
      <c r="G35" s="19">
        <v>313329</v>
      </c>
      <c r="H35" s="19"/>
      <c r="I35" s="19">
        <v>0</v>
      </c>
      <c r="J35" s="19"/>
      <c r="K35" s="19">
        <f t="shared" si="0"/>
        <v>664947</v>
      </c>
      <c r="L35" s="19"/>
      <c r="M35" s="19">
        <v>401315</v>
      </c>
      <c r="N35" s="19"/>
      <c r="O35" s="19">
        <v>151210</v>
      </c>
      <c r="P35" s="19"/>
      <c r="Q35" s="19">
        <v>112422</v>
      </c>
      <c r="R35" s="19"/>
      <c r="S35" s="19"/>
      <c r="T35" s="19"/>
      <c r="U35" s="19"/>
    </row>
    <row r="36" spans="1:21" s="21" customFormat="1" ht="13.5" customHeight="1">
      <c r="A36" s="19" t="s">
        <v>51</v>
      </c>
      <c r="B36" s="20" t="s">
        <v>14</v>
      </c>
      <c r="C36" s="19">
        <v>0</v>
      </c>
      <c r="D36" s="19"/>
      <c r="E36" s="19">
        <v>728875</v>
      </c>
      <c r="F36" s="19"/>
      <c r="G36" s="19">
        <v>70919</v>
      </c>
      <c r="H36" s="19"/>
      <c r="I36" s="19">
        <v>3051</v>
      </c>
      <c r="J36" s="19"/>
      <c r="K36" s="19">
        <f t="shared" si="0"/>
        <v>802845</v>
      </c>
      <c r="L36" s="19"/>
      <c r="M36" s="19">
        <v>422336</v>
      </c>
      <c r="N36" s="19"/>
      <c r="O36" s="19">
        <v>157221</v>
      </c>
      <c r="P36" s="19"/>
      <c r="Q36" s="19">
        <v>223288</v>
      </c>
      <c r="R36" s="19"/>
      <c r="S36" s="19"/>
      <c r="T36" s="19"/>
      <c r="U36" s="19"/>
    </row>
    <row r="37" spans="1:21" s="21" customFormat="1" ht="13.5" customHeight="1">
      <c r="A37" s="19" t="s">
        <v>52</v>
      </c>
      <c r="B37" s="20"/>
      <c r="C37" s="19">
        <v>0</v>
      </c>
      <c r="D37" s="19"/>
      <c r="E37" s="19">
        <v>180752</v>
      </c>
      <c r="F37" s="19"/>
      <c r="G37" s="19">
        <v>23330</v>
      </c>
      <c r="H37" s="19"/>
      <c r="I37" s="19">
        <v>0</v>
      </c>
      <c r="J37" s="19"/>
      <c r="K37" s="19">
        <f t="shared" si="0"/>
        <v>204082</v>
      </c>
      <c r="L37" s="19"/>
      <c r="M37" s="19">
        <v>115908</v>
      </c>
      <c r="N37" s="19"/>
      <c r="O37" s="19">
        <v>28558</v>
      </c>
      <c r="P37" s="19"/>
      <c r="Q37" s="19">
        <v>59616</v>
      </c>
      <c r="R37" s="19"/>
      <c r="S37" s="19"/>
      <c r="T37" s="19"/>
      <c r="U37" s="19"/>
    </row>
    <row r="38" spans="1:21" s="21" customFormat="1" ht="13.5" customHeight="1">
      <c r="A38" s="19" t="s">
        <v>53</v>
      </c>
      <c r="B38" s="20"/>
      <c r="C38" s="19">
        <v>0</v>
      </c>
      <c r="D38" s="19"/>
      <c r="E38" s="19">
        <v>328410</v>
      </c>
      <c r="F38" s="19"/>
      <c r="G38" s="19">
        <v>223090</v>
      </c>
      <c r="H38" s="19"/>
      <c r="I38" s="19">
        <v>0</v>
      </c>
      <c r="J38" s="19"/>
      <c r="K38" s="19">
        <f t="shared" si="0"/>
        <v>551500</v>
      </c>
      <c r="L38" s="19"/>
      <c r="M38" s="19">
        <v>295840</v>
      </c>
      <c r="N38" s="19"/>
      <c r="O38" s="19">
        <v>118288</v>
      </c>
      <c r="P38" s="19"/>
      <c r="Q38" s="19">
        <v>137372</v>
      </c>
      <c r="R38" s="19"/>
      <c r="S38" s="19"/>
      <c r="T38" s="19"/>
      <c r="U38" s="19"/>
    </row>
    <row r="39" spans="1:21" s="21" customFormat="1" ht="13.5" customHeight="1">
      <c r="A39" s="19" t="s">
        <v>111</v>
      </c>
      <c r="B39" s="20"/>
      <c r="C39" s="19">
        <v>0</v>
      </c>
      <c r="D39" s="19"/>
      <c r="E39" s="19">
        <v>99597</v>
      </c>
      <c r="F39" s="19"/>
      <c r="G39" s="19">
        <v>18550</v>
      </c>
      <c r="H39" s="19"/>
      <c r="I39" s="19">
        <v>0</v>
      </c>
      <c r="J39" s="19"/>
      <c r="K39" s="19">
        <f>IF(SUM(C39:I39)=SUM(M39:Q39),SUM(M39:Q39),SUM(M39:Q39)-SUM(C39:I39))</f>
        <v>118147</v>
      </c>
      <c r="L39" s="19"/>
      <c r="M39" s="19">
        <v>30311</v>
      </c>
      <c r="N39" s="19"/>
      <c r="O39" s="19">
        <v>55992</v>
      </c>
      <c r="P39" s="19"/>
      <c r="Q39" s="19">
        <v>31844</v>
      </c>
      <c r="R39" s="19"/>
      <c r="S39" s="19"/>
      <c r="T39" s="19"/>
      <c r="U39" s="19"/>
    </row>
    <row r="40" spans="1:21" s="21" customFormat="1" ht="13.5" customHeight="1">
      <c r="A40" s="19" t="s">
        <v>54</v>
      </c>
      <c r="B40" s="20"/>
      <c r="C40" s="19">
        <v>0</v>
      </c>
      <c r="D40" s="19"/>
      <c r="E40" s="19">
        <v>1086055</v>
      </c>
      <c r="F40" s="19"/>
      <c r="G40" s="19">
        <v>176758</v>
      </c>
      <c r="H40" s="19"/>
      <c r="I40" s="19">
        <v>0</v>
      </c>
      <c r="J40" s="19"/>
      <c r="K40" s="19">
        <f t="shared" si="0"/>
        <v>1262813</v>
      </c>
      <c r="L40" s="19"/>
      <c r="M40" s="19">
        <v>694768</v>
      </c>
      <c r="N40" s="19"/>
      <c r="O40" s="19">
        <v>284446</v>
      </c>
      <c r="P40" s="19"/>
      <c r="Q40" s="19">
        <v>283599</v>
      </c>
      <c r="R40" s="19"/>
      <c r="S40" s="19"/>
      <c r="T40" s="19"/>
      <c r="U40" s="19"/>
    </row>
    <row r="41" spans="1:21" s="21" customFormat="1" ht="13.5" customHeight="1">
      <c r="A41" s="19" t="s">
        <v>55</v>
      </c>
      <c r="B41" s="20"/>
      <c r="C41" s="19">
        <v>0</v>
      </c>
      <c r="D41" s="19"/>
      <c r="E41" s="19">
        <v>332315</v>
      </c>
      <c r="F41" s="19"/>
      <c r="G41" s="19">
        <v>13586</v>
      </c>
      <c r="H41" s="19"/>
      <c r="I41" s="19">
        <v>0</v>
      </c>
      <c r="J41" s="19"/>
      <c r="K41" s="19">
        <f t="shared" si="0"/>
        <v>345901</v>
      </c>
      <c r="L41" s="19"/>
      <c r="M41" s="19">
        <v>180483</v>
      </c>
      <c r="N41" s="19"/>
      <c r="O41" s="19">
        <v>59167</v>
      </c>
      <c r="P41" s="19"/>
      <c r="Q41" s="19">
        <v>106251</v>
      </c>
      <c r="R41" s="19"/>
      <c r="S41" s="19"/>
      <c r="T41" s="19"/>
      <c r="U41" s="19"/>
    </row>
    <row r="42" spans="1:21" s="21" customFormat="1" ht="13.5" customHeight="1">
      <c r="A42" s="19" t="s">
        <v>97</v>
      </c>
      <c r="B42" s="20"/>
      <c r="C42" s="19">
        <v>0</v>
      </c>
      <c r="D42" s="19"/>
      <c r="E42" s="19">
        <v>120770</v>
      </c>
      <c r="F42" s="19"/>
      <c r="G42" s="19">
        <v>286794</v>
      </c>
      <c r="H42" s="19"/>
      <c r="I42" s="19">
        <v>82340</v>
      </c>
      <c r="J42" s="19"/>
      <c r="K42" s="19">
        <f t="shared" si="0"/>
        <v>489904</v>
      </c>
      <c r="L42" s="19"/>
      <c r="M42" s="19">
        <v>351723</v>
      </c>
      <c r="N42" s="19"/>
      <c r="O42" s="19">
        <v>96981</v>
      </c>
      <c r="P42" s="19"/>
      <c r="Q42" s="19">
        <v>41200</v>
      </c>
      <c r="R42" s="19"/>
      <c r="S42" s="19"/>
      <c r="T42" s="19"/>
      <c r="U42" s="19"/>
    </row>
    <row r="43" spans="1:21" s="21" customFormat="1" ht="13.5" customHeight="1">
      <c r="A43" s="19" t="s">
        <v>56</v>
      </c>
      <c r="B43" s="20"/>
      <c r="C43" s="19">
        <v>0</v>
      </c>
      <c r="D43" s="19"/>
      <c r="E43" s="19">
        <v>695537</v>
      </c>
      <c r="F43" s="19"/>
      <c r="G43" s="19">
        <v>39520</v>
      </c>
      <c r="H43" s="19"/>
      <c r="I43" s="19">
        <v>3010</v>
      </c>
      <c r="J43" s="19"/>
      <c r="K43" s="19">
        <f t="shared" si="0"/>
        <v>738067</v>
      </c>
      <c r="L43" s="19"/>
      <c r="M43" s="19">
        <v>403405</v>
      </c>
      <c r="N43" s="19"/>
      <c r="O43" s="19">
        <v>111602</v>
      </c>
      <c r="P43" s="19"/>
      <c r="Q43" s="19">
        <v>223060</v>
      </c>
      <c r="R43" s="19"/>
      <c r="S43" s="19"/>
      <c r="T43" s="19"/>
      <c r="U43" s="19"/>
    </row>
    <row r="44" spans="1:21" s="21" customFormat="1" ht="13.5" customHeight="1">
      <c r="A44" s="19" t="s">
        <v>57</v>
      </c>
      <c r="B44" s="20"/>
      <c r="C44" s="19">
        <v>0</v>
      </c>
      <c r="D44" s="19"/>
      <c r="E44" s="19">
        <v>46949</v>
      </c>
      <c r="F44" s="19"/>
      <c r="G44" s="19">
        <v>395945</v>
      </c>
      <c r="H44" s="19"/>
      <c r="I44" s="19">
        <v>159791</v>
      </c>
      <c r="J44" s="19"/>
      <c r="K44" s="19">
        <f t="shared" si="0"/>
        <v>602685</v>
      </c>
      <c r="L44" s="19"/>
      <c r="M44" s="19">
        <v>413304</v>
      </c>
      <c r="N44" s="19"/>
      <c r="O44" s="19">
        <v>173017</v>
      </c>
      <c r="P44" s="19"/>
      <c r="Q44" s="19">
        <v>16364</v>
      </c>
      <c r="R44" s="19"/>
      <c r="S44" s="19"/>
      <c r="T44" s="19"/>
      <c r="U44" s="19"/>
    </row>
    <row r="45" spans="1:21" s="21" customFormat="1" ht="13.5" customHeight="1">
      <c r="A45" s="19" t="s">
        <v>112</v>
      </c>
      <c r="B45" s="20"/>
      <c r="C45" s="19">
        <v>35238</v>
      </c>
      <c r="D45" s="19"/>
      <c r="E45" s="19">
        <v>0</v>
      </c>
      <c r="F45" s="19"/>
      <c r="G45" s="19">
        <v>27494</v>
      </c>
      <c r="H45" s="19"/>
      <c r="I45" s="19">
        <v>0</v>
      </c>
      <c r="J45" s="19"/>
      <c r="K45" s="19">
        <f t="shared" si="0"/>
        <v>62732</v>
      </c>
      <c r="L45" s="19"/>
      <c r="M45" s="19">
        <v>48734</v>
      </c>
      <c r="N45" s="19"/>
      <c r="O45" s="19">
        <v>7411</v>
      </c>
      <c r="P45" s="19"/>
      <c r="Q45" s="19">
        <v>6587</v>
      </c>
      <c r="R45" s="19"/>
      <c r="S45" s="19"/>
      <c r="T45" s="19"/>
      <c r="U45" s="19"/>
    </row>
    <row r="46" spans="1:21" s="21" customFormat="1" ht="13.5" customHeight="1">
      <c r="A46" s="19" t="s">
        <v>58</v>
      </c>
      <c r="B46" s="20"/>
      <c r="C46" s="19">
        <v>0</v>
      </c>
      <c r="D46" s="19"/>
      <c r="E46" s="19">
        <v>69620</v>
      </c>
      <c r="F46" s="19"/>
      <c r="G46" s="19">
        <v>0</v>
      </c>
      <c r="H46" s="19"/>
      <c r="I46" s="19">
        <v>0</v>
      </c>
      <c r="J46" s="19"/>
      <c r="K46" s="19">
        <f t="shared" si="0"/>
        <v>69620</v>
      </c>
      <c r="L46" s="19"/>
      <c r="M46" s="19">
        <v>47347</v>
      </c>
      <c r="N46" s="19"/>
      <c r="O46" s="19">
        <v>13</v>
      </c>
      <c r="P46" s="19"/>
      <c r="Q46" s="19">
        <v>22260</v>
      </c>
      <c r="R46" s="19"/>
      <c r="S46" s="19"/>
      <c r="T46" s="19"/>
      <c r="U46" s="19"/>
    </row>
    <row r="47" spans="1:21" s="21" customFormat="1" ht="13.5" customHeight="1">
      <c r="A47" s="19" t="s">
        <v>59</v>
      </c>
      <c r="B47" s="20"/>
      <c r="C47" s="19">
        <v>0</v>
      </c>
      <c r="D47" s="19"/>
      <c r="E47" s="19">
        <v>205684</v>
      </c>
      <c r="F47" s="19"/>
      <c r="G47" s="19">
        <v>0</v>
      </c>
      <c r="H47" s="19"/>
      <c r="I47" s="19">
        <v>0</v>
      </c>
      <c r="J47" s="19"/>
      <c r="K47" s="19">
        <f t="shared" si="0"/>
        <v>205684</v>
      </c>
      <c r="L47" s="19"/>
      <c r="M47" s="19">
        <v>99891</v>
      </c>
      <c r="N47" s="19"/>
      <c r="O47" s="19">
        <v>40030</v>
      </c>
      <c r="P47" s="19"/>
      <c r="Q47" s="19">
        <v>65763</v>
      </c>
      <c r="R47" s="19"/>
      <c r="S47" s="19"/>
      <c r="T47" s="19"/>
      <c r="U47" s="19"/>
    </row>
    <row r="48" spans="1:21" s="21" customFormat="1" ht="13.5" customHeight="1">
      <c r="A48" s="19" t="s">
        <v>106</v>
      </c>
      <c r="B48" s="20"/>
      <c r="C48" s="19">
        <v>0</v>
      </c>
      <c r="D48" s="19"/>
      <c r="E48" s="19">
        <v>260426</v>
      </c>
      <c r="F48" s="19"/>
      <c r="G48" s="19">
        <v>153375</v>
      </c>
      <c r="H48" s="19"/>
      <c r="I48" s="19">
        <v>0</v>
      </c>
      <c r="J48" s="19"/>
      <c r="K48" s="19">
        <f>IF(SUM(C48:I48)=SUM(M48:Q48),SUM(M48:Q48),SUM(M48:Q48)-SUM(C48:I48))</f>
        <v>413801</v>
      </c>
      <c r="L48" s="19"/>
      <c r="M48" s="19">
        <v>205594</v>
      </c>
      <c r="N48" s="19"/>
      <c r="O48" s="19">
        <v>124942</v>
      </c>
      <c r="P48" s="19"/>
      <c r="Q48" s="19">
        <v>83265</v>
      </c>
      <c r="R48" s="19"/>
      <c r="S48" s="19"/>
      <c r="T48" s="19"/>
      <c r="U48" s="19"/>
    </row>
    <row r="49" spans="1:21" s="21" customFormat="1" ht="13.5" customHeight="1">
      <c r="A49" s="19" t="s">
        <v>60</v>
      </c>
      <c r="B49" s="20"/>
      <c r="C49" s="19">
        <v>0</v>
      </c>
      <c r="D49" s="19"/>
      <c r="E49" s="19">
        <v>-65</v>
      </c>
      <c r="F49" s="19"/>
      <c r="G49" s="19">
        <v>195117</v>
      </c>
      <c r="H49" s="19"/>
      <c r="I49" s="19">
        <v>9705</v>
      </c>
      <c r="J49" s="19"/>
      <c r="K49" s="19">
        <f t="shared" si="0"/>
        <v>204757</v>
      </c>
      <c r="L49" s="19"/>
      <c r="M49" s="19">
        <v>83562</v>
      </c>
      <c r="N49" s="19"/>
      <c r="O49" s="19">
        <v>90884</v>
      </c>
      <c r="P49" s="19"/>
      <c r="Q49" s="19">
        <v>30311</v>
      </c>
      <c r="R49" s="19"/>
      <c r="S49" s="19"/>
      <c r="T49" s="19"/>
      <c r="U49" s="19"/>
    </row>
    <row r="50" spans="1:21" s="21" customFormat="1" ht="13.5" customHeight="1">
      <c r="A50" s="19" t="s">
        <v>61</v>
      </c>
      <c r="B50" s="20"/>
      <c r="C50" s="19">
        <v>0</v>
      </c>
      <c r="D50" s="19"/>
      <c r="E50" s="19">
        <v>319994</v>
      </c>
      <c r="F50" s="19"/>
      <c r="G50" s="19">
        <v>269318</v>
      </c>
      <c r="H50" s="19"/>
      <c r="I50" s="19">
        <v>1304</v>
      </c>
      <c r="J50" s="19"/>
      <c r="K50" s="19">
        <f t="shared" si="0"/>
        <v>590616</v>
      </c>
      <c r="L50" s="19"/>
      <c r="M50" s="19">
        <v>426327</v>
      </c>
      <c r="N50" s="19"/>
      <c r="O50" s="19">
        <v>61805</v>
      </c>
      <c r="P50" s="19"/>
      <c r="Q50" s="19">
        <v>102484</v>
      </c>
      <c r="R50" s="19"/>
      <c r="S50" s="19"/>
      <c r="T50" s="19"/>
      <c r="U50" s="19"/>
    </row>
    <row r="51" spans="1:21" s="21" customFormat="1" ht="13.5" customHeight="1">
      <c r="A51" s="19" t="s">
        <v>62</v>
      </c>
      <c r="B51" s="20"/>
      <c r="C51" s="19">
        <v>0</v>
      </c>
      <c r="D51" s="19"/>
      <c r="E51" s="19">
        <v>371352</v>
      </c>
      <c r="F51" s="19"/>
      <c r="G51" s="19">
        <v>283594</v>
      </c>
      <c r="H51" s="19"/>
      <c r="I51" s="19">
        <v>0</v>
      </c>
      <c r="J51" s="19"/>
      <c r="K51" s="19">
        <f t="shared" si="0"/>
        <v>654946</v>
      </c>
      <c r="L51" s="19"/>
      <c r="M51" s="19">
        <v>414169</v>
      </c>
      <c r="N51" s="19"/>
      <c r="O51" s="19">
        <v>118140</v>
      </c>
      <c r="P51" s="19"/>
      <c r="Q51" s="19">
        <v>122637</v>
      </c>
      <c r="R51" s="19"/>
      <c r="S51" s="19"/>
      <c r="T51" s="19"/>
      <c r="U51" s="19"/>
    </row>
    <row r="52" spans="1:21" s="21" customFormat="1" ht="13.5" customHeight="1">
      <c r="A52" s="19" t="s">
        <v>63</v>
      </c>
      <c r="B52" s="20"/>
      <c r="C52" s="19">
        <v>0</v>
      </c>
      <c r="D52" s="19"/>
      <c r="E52" s="25">
        <v>262125</v>
      </c>
      <c r="F52" s="19"/>
      <c r="G52" s="19">
        <v>0</v>
      </c>
      <c r="H52" s="19"/>
      <c r="I52" s="19">
        <v>10261</v>
      </c>
      <c r="J52" s="19"/>
      <c r="K52" s="19">
        <f t="shared" si="0"/>
        <v>272386</v>
      </c>
      <c r="L52" s="19"/>
      <c r="M52" s="19">
        <v>154501</v>
      </c>
      <c r="N52" s="19"/>
      <c r="O52" s="19">
        <v>34077</v>
      </c>
      <c r="P52" s="19"/>
      <c r="Q52" s="19">
        <v>83808</v>
      </c>
      <c r="R52" s="19"/>
      <c r="S52" s="19"/>
      <c r="T52" s="19"/>
      <c r="U52" s="19"/>
    </row>
    <row r="53" spans="1:21" s="21" customFormat="1" ht="13.5" customHeight="1">
      <c r="A53" s="19" t="s">
        <v>64</v>
      </c>
      <c r="B53" s="20"/>
      <c r="C53" s="22">
        <v>0</v>
      </c>
      <c r="D53" s="19"/>
      <c r="E53" s="22">
        <v>93930</v>
      </c>
      <c r="F53" s="19"/>
      <c r="G53" s="22">
        <v>232038</v>
      </c>
      <c r="H53" s="19"/>
      <c r="I53" s="22">
        <v>26521</v>
      </c>
      <c r="J53" s="19"/>
      <c r="K53" s="22">
        <f t="shared" si="0"/>
        <v>352489</v>
      </c>
      <c r="L53" s="19"/>
      <c r="M53" s="22">
        <v>256265</v>
      </c>
      <c r="N53" s="19"/>
      <c r="O53" s="22">
        <v>72310</v>
      </c>
      <c r="P53" s="19"/>
      <c r="Q53" s="22">
        <v>23914</v>
      </c>
      <c r="R53" s="19"/>
      <c r="S53" s="19"/>
      <c r="T53" s="19"/>
      <c r="U53" s="19"/>
    </row>
    <row r="54" spans="1:21" s="21" customFormat="1" ht="13.5" customHeight="1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s="21" customFormat="1" ht="13.5" customHeight="1">
      <c r="A55" s="19" t="s">
        <v>28</v>
      </c>
      <c r="B55" s="20"/>
      <c r="C55" s="22">
        <f>SUM(C19:C53)</f>
        <v>89674</v>
      </c>
      <c r="D55" s="19"/>
      <c r="E55" s="22">
        <f>SUM(E19:E53)</f>
        <v>9763308</v>
      </c>
      <c r="F55" s="19"/>
      <c r="G55" s="22">
        <f>SUM(G19:G53)</f>
        <v>3990012</v>
      </c>
      <c r="H55" s="19"/>
      <c r="I55" s="22">
        <f>SUM(I19:I53)</f>
        <v>642589</v>
      </c>
      <c r="J55" s="19"/>
      <c r="K55" s="22">
        <f t="shared" si="0"/>
        <v>14485583</v>
      </c>
      <c r="L55" s="19"/>
      <c r="M55" s="22">
        <f>SUM(M19:M53)</f>
        <v>8156910</v>
      </c>
      <c r="N55" s="19"/>
      <c r="O55" s="22">
        <f>SUM(O19:O53)</f>
        <v>3151302</v>
      </c>
      <c r="P55" s="19"/>
      <c r="Q55" s="22">
        <f>SUM(Q19:Q53)</f>
        <v>3177371</v>
      </c>
      <c r="R55" s="19"/>
      <c r="S55" s="19"/>
      <c r="T55" s="19"/>
      <c r="U55" s="19"/>
    </row>
    <row r="56" spans="1:21" s="21" customFormat="1" ht="13.5" customHeight="1">
      <c r="A56" s="19"/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s="21" customFormat="1" ht="13.5" customHeight="1">
      <c r="A57" s="19" t="s">
        <v>36</v>
      </c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s="21" customFormat="1" ht="13.5" customHeight="1">
      <c r="A58" s="19" t="s">
        <v>65</v>
      </c>
      <c r="B58" s="20"/>
      <c r="C58" s="19">
        <v>8591</v>
      </c>
      <c r="D58" s="19"/>
      <c r="E58" s="19">
        <v>201883</v>
      </c>
      <c r="F58" s="19"/>
      <c r="G58" s="19">
        <v>410000</v>
      </c>
      <c r="H58" s="19"/>
      <c r="I58" s="19">
        <v>0</v>
      </c>
      <c r="J58" s="19"/>
      <c r="K58" s="19">
        <f t="shared" si="0"/>
        <v>620474</v>
      </c>
      <c r="L58" s="19"/>
      <c r="M58" s="19">
        <v>503588</v>
      </c>
      <c r="N58" s="19"/>
      <c r="O58" s="25">
        <v>54976</v>
      </c>
      <c r="P58" s="19"/>
      <c r="Q58" s="19">
        <v>61910</v>
      </c>
      <c r="R58" s="19"/>
      <c r="S58" s="19"/>
      <c r="T58" s="19"/>
      <c r="U58" s="19"/>
    </row>
    <row r="59" spans="1:21" s="21" customFormat="1" ht="13.5" customHeight="1">
      <c r="A59" s="19" t="s">
        <v>66</v>
      </c>
      <c r="B59" s="20"/>
      <c r="C59" s="19">
        <v>61686</v>
      </c>
      <c r="D59" s="19"/>
      <c r="E59" s="19">
        <v>94203</v>
      </c>
      <c r="F59" s="19"/>
      <c r="G59" s="19">
        <v>9</v>
      </c>
      <c r="H59" s="19"/>
      <c r="I59" s="19">
        <v>0</v>
      </c>
      <c r="J59" s="19"/>
      <c r="K59" s="19">
        <f t="shared" si="0"/>
        <v>155898</v>
      </c>
      <c r="L59" s="19"/>
      <c r="M59" s="19">
        <v>121594</v>
      </c>
      <c r="N59" s="19"/>
      <c r="O59" s="19">
        <v>4166</v>
      </c>
      <c r="P59" s="19"/>
      <c r="Q59" s="19">
        <v>30138</v>
      </c>
      <c r="R59" s="19"/>
      <c r="S59" s="19"/>
      <c r="T59" s="19"/>
      <c r="U59" s="19"/>
    </row>
    <row r="60" spans="1:21" s="21" customFormat="1" ht="13.5" customHeight="1">
      <c r="A60" s="19" t="s">
        <v>67</v>
      </c>
      <c r="B60" s="20" t="s">
        <v>14</v>
      </c>
      <c r="C60" s="19">
        <v>147316</v>
      </c>
      <c r="D60" s="19"/>
      <c r="E60" s="19">
        <v>18217</v>
      </c>
      <c r="F60" s="19"/>
      <c r="G60" s="19">
        <v>52285</v>
      </c>
      <c r="H60" s="19"/>
      <c r="I60" s="19">
        <v>0</v>
      </c>
      <c r="J60" s="19"/>
      <c r="K60" s="19">
        <f t="shared" si="0"/>
        <v>217818</v>
      </c>
      <c r="L60" s="19"/>
      <c r="M60" s="19">
        <v>180754</v>
      </c>
      <c r="N60" s="19"/>
      <c r="O60" s="19">
        <v>3619</v>
      </c>
      <c r="P60" s="19"/>
      <c r="Q60" s="19">
        <v>33445</v>
      </c>
      <c r="R60" s="19"/>
      <c r="S60" s="19"/>
      <c r="T60" s="19"/>
      <c r="U60" s="19"/>
    </row>
    <row r="61" spans="1:21" s="21" customFormat="1" ht="13.5" customHeight="1">
      <c r="A61" s="19" t="s">
        <v>68</v>
      </c>
      <c r="B61" s="20" t="s">
        <v>14</v>
      </c>
      <c r="C61" s="19">
        <v>0</v>
      </c>
      <c r="D61" s="19"/>
      <c r="E61" s="19">
        <v>32753</v>
      </c>
      <c r="F61" s="19"/>
      <c r="G61" s="19">
        <v>14523</v>
      </c>
      <c r="H61" s="19"/>
      <c r="I61" s="19">
        <v>0</v>
      </c>
      <c r="J61" s="19"/>
      <c r="K61" s="19">
        <f t="shared" si="0"/>
        <v>47276</v>
      </c>
      <c r="L61" s="19"/>
      <c r="M61" s="19">
        <v>38350</v>
      </c>
      <c r="N61" s="19"/>
      <c r="O61" s="25">
        <v>1304</v>
      </c>
      <c r="P61" s="19"/>
      <c r="Q61" s="19">
        <v>7622</v>
      </c>
      <c r="R61" s="19"/>
      <c r="S61" s="19"/>
      <c r="T61" s="19"/>
      <c r="U61" s="19"/>
    </row>
    <row r="62" spans="1:21" s="21" customFormat="1" ht="13.5" customHeight="1">
      <c r="A62" s="19" t="s">
        <v>69</v>
      </c>
      <c r="B62" s="20"/>
      <c r="C62" s="19">
        <v>148976</v>
      </c>
      <c r="D62" s="19"/>
      <c r="E62" s="19">
        <v>938715</v>
      </c>
      <c r="F62" s="19"/>
      <c r="G62" s="19">
        <v>1044405</v>
      </c>
      <c r="H62" s="19"/>
      <c r="I62" s="19">
        <v>0</v>
      </c>
      <c r="J62" s="19"/>
      <c r="K62" s="19">
        <f t="shared" si="0"/>
        <v>2132096</v>
      </c>
      <c r="L62" s="19"/>
      <c r="M62" s="19">
        <v>1138207</v>
      </c>
      <c r="N62" s="19"/>
      <c r="O62" s="19">
        <v>499969</v>
      </c>
      <c r="P62" s="19"/>
      <c r="Q62" s="19">
        <v>493920</v>
      </c>
      <c r="R62" s="19"/>
      <c r="S62" s="19"/>
      <c r="T62" s="19"/>
      <c r="U62" s="19"/>
    </row>
    <row r="63" spans="1:21" s="21" customFormat="1" ht="13.5" customHeight="1">
      <c r="A63" s="19" t="s">
        <v>70</v>
      </c>
      <c r="B63" s="20"/>
      <c r="C63" s="19">
        <v>0</v>
      </c>
      <c r="D63" s="19"/>
      <c r="E63" s="19">
        <v>329304</v>
      </c>
      <c r="F63" s="19"/>
      <c r="G63" s="19">
        <v>135441</v>
      </c>
      <c r="H63" s="19"/>
      <c r="I63" s="19">
        <v>0</v>
      </c>
      <c r="J63" s="19"/>
      <c r="K63" s="19">
        <f t="shared" si="0"/>
        <v>464745</v>
      </c>
      <c r="L63" s="19"/>
      <c r="M63" s="19">
        <v>309375</v>
      </c>
      <c r="N63" s="19"/>
      <c r="O63" s="19">
        <v>43010</v>
      </c>
      <c r="P63" s="19"/>
      <c r="Q63" s="19">
        <v>112360</v>
      </c>
      <c r="R63" s="19"/>
      <c r="S63" s="19"/>
      <c r="T63" s="19"/>
      <c r="U63" s="19"/>
    </row>
    <row r="64" spans="1:21" s="21" customFormat="1" ht="13.5" customHeight="1">
      <c r="A64" s="19" t="s">
        <v>71</v>
      </c>
      <c r="B64" s="20"/>
      <c r="C64" s="19">
        <v>193394</v>
      </c>
      <c r="D64" s="19"/>
      <c r="E64" s="19">
        <v>123641</v>
      </c>
      <c r="F64" s="19"/>
      <c r="G64" s="19">
        <v>82392</v>
      </c>
      <c r="H64" s="19"/>
      <c r="I64" s="19">
        <v>0</v>
      </c>
      <c r="J64" s="19"/>
      <c r="K64" s="19">
        <f t="shared" si="0"/>
        <v>399427</v>
      </c>
      <c r="L64" s="19"/>
      <c r="M64" s="19">
        <v>292149</v>
      </c>
      <c r="N64" s="19"/>
      <c r="O64" s="19">
        <v>86734</v>
      </c>
      <c r="P64" s="19"/>
      <c r="Q64" s="19">
        <v>20544</v>
      </c>
      <c r="R64" s="19"/>
      <c r="S64" s="19"/>
      <c r="T64" s="19"/>
      <c r="U64" s="19"/>
    </row>
    <row r="65" spans="1:21" s="21" customFormat="1" ht="13.5" customHeight="1">
      <c r="A65" s="19" t="s">
        <v>98</v>
      </c>
      <c r="B65" s="20"/>
      <c r="C65" s="19">
        <v>0</v>
      </c>
      <c r="D65" s="19"/>
      <c r="E65" s="19">
        <v>0</v>
      </c>
      <c r="F65" s="19"/>
      <c r="G65" s="19">
        <v>8486</v>
      </c>
      <c r="H65" s="19"/>
      <c r="I65" s="19">
        <v>0</v>
      </c>
      <c r="J65" s="19"/>
      <c r="K65" s="19">
        <f t="shared" si="0"/>
        <v>8486</v>
      </c>
      <c r="L65" s="19"/>
      <c r="M65" s="19">
        <v>0</v>
      </c>
      <c r="N65" s="19"/>
      <c r="O65" s="19">
        <v>8244</v>
      </c>
      <c r="P65" s="19"/>
      <c r="Q65" s="19">
        <v>242</v>
      </c>
      <c r="R65" s="19"/>
      <c r="S65" s="19"/>
      <c r="T65" s="19"/>
      <c r="U65" s="19"/>
    </row>
    <row r="66" spans="1:21" s="21" customFormat="1" ht="13.5" customHeight="1">
      <c r="A66" s="19" t="s">
        <v>72</v>
      </c>
      <c r="B66" s="20"/>
      <c r="C66" s="19">
        <v>0</v>
      </c>
      <c r="D66" s="19"/>
      <c r="E66" s="19">
        <v>0</v>
      </c>
      <c r="F66" s="19"/>
      <c r="G66" s="19">
        <v>18</v>
      </c>
      <c r="H66" s="19"/>
      <c r="I66" s="19">
        <v>0</v>
      </c>
      <c r="J66" s="19"/>
      <c r="K66" s="19">
        <f t="shared" si="0"/>
        <v>18</v>
      </c>
      <c r="L66" s="19"/>
      <c r="M66" s="19">
        <v>0</v>
      </c>
      <c r="N66" s="19"/>
      <c r="O66" s="19">
        <v>15</v>
      </c>
      <c r="P66" s="19"/>
      <c r="Q66" s="19">
        <v>3</v>
      </c>
      <c r="R66" s="19"/>
      <c r="S66" s="19"/>
      <c r="T66" s="19"/>
      <c r="U66" s="19"/>
    </row>
    <row r="67" spans="1:21" s="21" customFormat="1" ht="13.5" customHeight="1">
      <c r="A67" s="19" t="s">
        <v>73</v>
      </c>
      <c r="B67" s="20"/>
      <c r="C67" s="19">
        <v>0</v>
      </c>
      <c r="D67" s="19"/>
      <c r="E67" s="19">
        <v>2949620</v>
      </c>
      <c r="F67" s="19"/>
      <c r="G67" s="19">
        <v>86036</v>
      </c>
      <c r="H67" s="19"/>
      <c r="I67" s="19">
        <v>18835</v>
      </c>
      <c r="J67" s="19"/>
      <c r="K67" s="19">
        <f t="shared" si="0"/>
        <v>3054491</v>
      </c>
      <c r="L67" s="19"/>
      <c r="M67" s="19">
        <v>1888533</v>
      </c>
      <c r="N67" s="19"/>
      <c r="O67" s="19">
        <v>280232</v>
      </c>
      <c r="P67" s="19"/>
      <c r="Q67" s="19">
        <v>885726</v>
      </c>
      <c r="R67" s="19"/>
      <c r="S67" s="19"/>
      <c r="T67" s="19"/>
      <c r="U67" s="19"/>
    </row>
    <row r="68" spans="1:21" s="21" customFormat="1" ht="13.5" customHeight="1">
      <c r="A68" s="19" t="s">
        <v>74</v>
      </c>
      <c r="B68" s="20"/>
      <c r="C68" s="19">
        <v>81904</v>
      </c>
      <c r="D68" s="19"/>
      <c r="E68" s="19">
        <v>891906</v>
      </c>
      <c r="F68" s="19"/>
      <c r="G68" s="19">
        <v>347547</v>
      </c>
      <c r="H68" s="19"/>
      <c r="I68" s="19">
        <v>42908</v>
      </c>
      <c r="J68" s="19"/>
      <c r="K68" s="19">
        <f t="shared" si="0"/>
        <v>1364265</v>
      </c>
      <c r="L68" s="19"/>
      <c r="M68" s="19">
        <v>768583</v>
      </c>
      <c r="N68" s="19"/>
      <c r="O68" s="19">
        <v>210614</v>
      </c>
      <c r="P68" s="19"/>
      <c r="Q68" s="19">
        <v>385068</v>
      </c>
      <c r="R68" s="19"/>
      <c r="S68" s="19"/>
      <c r="T68" s="19"/>
      <c r="U68" s="19"/>
    </row>
    <row r="69" spans="1:21" s="21" customFormat="1" ht="13.5" customHeight="1">
      <c r="A69" s="19" t="s">
        <v>134</v>
      </c>
      <c r="B69" s="20"/>
      <c r="C69" s="19">
        <v>0</v>
      </c>
      <c r="D69" s="19"/>
      <c r="E69" s="19">
        <v>68982</v>
      </c>
      <c r="F69" s="19"/>
      <c r="G69" s="19">
        <v>6319</v>
      </c>
      <c r="H69" s="19"/>
      <c r="I69" s="19">
        <v>0</v>
      </c>
      <c r="J69" s="19"/>
      <c r="K69" s="19">
        <f t="shared" si="0"/>
        <v>75301</v>
      </c>
      <c r="L69" s="19"/>
      <c r="M69" s="19">
        <v>43836</v>
      </c>
      <c r="N69" s="19"/>
      <c r="O69" s="19">
        <v>12166</v>
      </c>
      <c r="P69" s="19"/>
      <c r="Q69" s="19">
        <v>19299</v>
      </c>
      <c r="R69" s="19"/>
      <c r="S69" s="19"/>
      <c r="T69" s="19"/>
      <c r="U69" s="19"/>
    </row>
    <row r="70" spans="1:21" s="21" customFormat="1" ht="13.5" customHeight="1">
      <c r="A70" s="19" t="s">
        <v>75</v>
      </c>
      <c r="B70" s="20"/>
      <c r="C70" s="19">
        <v>1322</v>
      </c>
      <c r="D70" s="19"/>
      <c r="E70" s="19">
        <v>179130</v>
      </c>
      <c r="F70" s="19"/>
      <c r="G70" s="19">
        <v>505476</v>
      </c>
      <c r="H70" s="19"/>
      <c r="I70" s="19">
        <v>0</v>
      </c>
      <c r="J70" s="19"/>
      <c r="K70" s="19">
        <f t="shared" si="0"/>
        <v>685928</v>
      </c>
      <c r="L70" s="19"/>
      <c r="M70" s="19">
        <v>452813</v>
      </c>
      <c r="N70" s="19"/>
      <c r="O70" s="19">
        <v>68795</v>
      </c>
      <c r="P70" s="19"/>
      <c r="Q70" s="19">
        <v>164320</v>
      </c>
      <c r="R70" s="19"/>
      <c r="S70" s="19"/>
      <c r="T70" s="19"/>
      <c r="U70" s="19"/>
    </row>
    <row r="71" spans="1:21" s="21" customFormat="1" ht="13.5" customHeight="1">
      <c r="A71" s="19" t="s">
        <v>76</v>
      </c>
      <c r="B71" s="20"/>
      <c r="C71" s="19">
        <v>6712</v>
      </c>
      <c r="D71" s="19"/>
      <c r="E71" s="19">
        <v>281432</v>
      </c>
      <c r="F71" s="19"/>
      <c r="G71" s="19">
        <v>40049</v>
      </c>
      <c r="H71" s="19"/>
      <c r="I71" s="19">
        <v>0</v>
      </c>
      <c r="J71" s="19"/>
      <c r="K71" s="19">
        <f t="shared" si="0"/>
        <v>328193</v>
      </c>
      <c r="L71" s="19"/>
      <c r="M71" s="19">
        <v>170185</v>
      </c>
      <c r="N71" s="19"/>
      <c r="O71" s="19">
        <v>59546</v>
      </c>
      <c r="P71" s="19"/>
      <c r="Q71" s="19">
        <v>98462</v>
      </c>
      <c r="R71" s="19"/>
      <c r="S71" s="19"/>
      <c r="T71" s="19"/>
      <c r="U71" s="19"/>
    </row>
    <row r="72" spans="1:21" s="21" customFormat="1" ht="13.5" customHeight="1">
      <c r="A72" s="19" t="s">
        <v>77</v>
      </c>
      <c r="B72" s="20"/>
      <c r="C72" s="19">
        <v>53127</v>
      </c>
      <c r="D72" s="19"/>
      <c r="E72" s="19">
        <v>96299</v>
      </c>
      <c r="F72" s="19"/>
      <c r="G72" s="19">
        <v>21381</v>
      </c>
      <c r="H72" s="19"/>
      <c r="I72" s="19">
        <v>11947</v>
      </c>
      <c r="J72" s="19"/>
      <c r="K72" s="19">
        <f t="shared" si="0"/>
        <v>182754</v>
      </c>
      <c r="L72" s="19"/>
      <c r="M72" s="19">
        <v>124705</v>
      </c>
      <c r="N72" s="19"/>
      <c r="O72" s="19">
        <v>26272</v>
      </c>
      <c r="P72" s="19"/>
      <c r="Q72" s="19">
        <v>31777</v>
      </c>
      <c r="R72" s="19"/>
      <c r="S72" s="19"/>
      <c r="T72" s="19"/>
      <c r="U72" s="19"/>
    </row>
    <row r="73" spans="1:21" s="21" customFormat="1" ht="13.5" customHeight="1">
      <c r="A73" s="19" t="s">
        <v>78</v>
      </c>
      <c r="B73" s="20" t="s">
        <v>14</v>
      </c>
      <c r="C73" s="19">
        <v>83794</v>
      </c>
      <c r="D73" s="19"/>
      <c r="E73" s="19">
        <v>37192</v>
      </c>
      <c r="F73" s="19"/>
      <c r="G73" s="19">
        <v>22302</v>
      </c>
      <c r="H73" s="19"/>
      <c r="I73" s="19">
        <v>0</v>
      </c>
      <c r="J73" s="19"/>
      <c r="K73" s="19">
        <f t="shared" si="0"/>
        <v>143288</v>
      </c>
      <c r="L73" s="19"/>
      <c r="M73" s="19">
        <v>119885</v>
      </c>
      <c r="N73" s="19"/>
      <c r="O73" s="19">
        <v>11459</v>
      </c>
      <c r="P73" s="19"/>
      <c r="Q73" s="19">
        <v>11944</v>
      </c>
      <c r="R73" s="19"/>
      <c r="S73" s="19"/>
      <c r="T73" s="19"/>
      <c r="U73" s="19"/>
    </row>
    <row r="74" spans="1:21" s="21" customFormat="1" ht="13.5" customHeight="1">
      <c r="A74" s="19" t="s">
        <v>113</v>
      </c>
      <c r="B74" s="20"/>
      <c r="C74" s="19">
        <v>0</v>
      </c>
      <c r="D74" s="19"/>
      <c r="E74" s="19">
        <v>0</v>
      </c>
      <c r="F74" s="19"/>
      <c r="G74" s="19">
        <v>215523</v>
      </c>
      <c r="H74" s="19"/>
      <c r="I74" s="19">
        <v>0</v>
      </c>
      <c r="J74" s="19"/>
      <c r="K74" s="19">
        <f t="shared" si="0"/>
        <v>215523</v>
      </c>
      <c r="L74" s="19"/>
      <c r="M74" s="19">
        <v>143127</v>
      </c>
      <c r="N74" s="19"/>
      <c r="O74" s="19">
        <v>30941</v>
      </c>
      <c r="P74" s="19"/>
      <c r="Q74" s="19">
        <v>41455</v>
      </c>
      <c r="R74" s="19"/>
      <c r="S74" s="19"/>
      <c r="T74" s="19"/>
      <c r="U74" s="19"/>
    </row>
    <row r="75" spans="1:21" s="21" customFormat="1" ht="13.5" customHeight="1">
      <c r="A75" s="19" t="s">
        <v>79</v>
      </c>
      <c r="B75" s="20"/>
      <c r="C75" s="19">
        <v>37799</v>
      </c>
      <c r="D75" s="19"/>
      <c r="E75" s="19">
        <v>989451</v>
      </c>
      <c r="F75" s="19"/>
      <c r="G75" s="19">
        <v>214689</v>
      </c>
      <c r="H75" s="19"/>
      <c r="I75" s="19">
        <v>40150</v>
      </c>
      <c r="J75" s="19"/>
      <c r="K75" s="19">
        <f t="shared" si="0"/>
        <v>1282089</v>
      </c>
      <c r="L75" s="19"/>
      <c r="M75" s="19">
        <v>496844</v>
      </c>
      <c r="N75" s="19"/>
      <c r="O75" s="19">
        <v>554497</v>
      </c>
      <c r="P75" s="19"/>
      <c r="Q75" s="19">
        <v>230748</v>
      </c>
      <c r="R75" s="19"/>
      <c r="S75" s="19"/>
      <c r="T75" s="19"/>
      <c r="U75" s="19"/>
    </row>
    <row r="76" spans="1:21" s="21" customFormat="1" ht="13.5" customHeight="1">
      <c r="A76" s="19" t="s">
        <v>80</v>
      </c>
      <c r="B76" s="20"/>
      <c r="C76" s="19">
        <v>350390</v>
      </c>
      <c r="D76" s="19"/>
      <c r="E76" s="19">
        <v>2105043</v>
      </c>
      <c r="F76" s="19"/>
      <c r="G76" s="19">
        <v>1925403</v>
      </c>
      <c r="H76" s="19"/>
      <c r="I76" s="19">
        <v>23536</v>
      </c>
      <c r="J76" s="19"/>
      <c r="K76" s="19">
        <f t="shared" si="0"/>
        <v>4404372</v>
      </c>
      <c r="L76" s="19"/>
      <c r="M76" s="19">
        <v>2204813</v>
      </c>
      <c r="N76" s="19"/>
      <c r="O76" s="19">
        <v>1162099</v>
      </c>
      <c r="P76" s="19"/>
      <c r="Q76" s="19">
        <v>1037460</v>
      </c>
      <c r="R76" s="19"/>
      <c r="S76" s="19"/>
      <c r="T76" s="19"/>
      <c r="U76" s="19"/>
    </row>
    <row r="77" spans="1:21" s="21" customFormat="1" ht="13.5" customHeight="1">
      <c r="A77" s="19" t="s">
        <v>99</v>
      </c>
      <c r="B77" s="20"/>
      <c r="C77" s="19">
        <v>0</v>
      </c>
      <c r="D77" s="19"/>
      <c r="E77" s="19">
        <v>1073476</v>
      </c>
      <c r="F77" s="19"/>
      <c r="G77" s="19">
        <v>323845</v>
      </c>
      <c r="H77" s="19"/>
      <c r="I77" s="19">
        <v>0</v>
      </c>
      <c r="J77" s="19"/>
      <c r="K77" s="19">
        <f t="shared" si="0"/>
        <v>1397321</v>
      </c>
      <c r="L77" s="19"/>
      <c r="M77" s="19">
        <v>928659</v>
      </c>
      <c r="N77" s="19"/>
      <c r="O77" s="19">
        <v>64888</v>
      </c>
      <c r="P77" s="19"/>
      <c r="Q77" s="19">
        <v>403774</v>
      </c>
      <c r="R77" s="19"/>
      <c r="S77" s="19"/>
      <c r="T77" s="19"/>
      <c r="U77" s="19"/>
    </row>
    <row r="78" spans="1:21" s="21" customFormat="1" ht="13.5" customHeight="1">
      <c r="A78" s="19" t="s">
        <v>114</v>
      </c>
      <c r="B78" s="20"/>
      <c r="C78" s="19">
        <v>68</v>
      </c>
      <c r="D78" s="19"/>
      <c r="E78" s="19">
        <v>18642</v>
      </c>
      <c r="F78" s="19"/>
      <c r="G78" s="19">
        <v>153161</v>
      </c>
      <c r="H78" s="19"/>
      <c r="I78" s="19">
        <v>0</v>
      </c>
      <c r="J78" s="19"/>
      <c r="K78" s="19">
        <f t="shared" si="0"/>
        <v>171871</v>
      </c>
      <c r="L78" s="19"/>
      <c r="M78" s="19">
        <v>31810</v>
      </c>
      <c r="N78" s="19"/>
      <c r="O78" s="19">
        <v>106197</v>
      </c>
      <c r="P78" s="19"/>
      <c r="Q78" s="19">
        <v>33864</v>
      </c>
      <c r="R78" s="19"/>
      <c r="S78" s="19"/>
      <c r="T78" s="19"/>
      <c r="U78" s="19"/>
    </row>
    <row r="79" spans="1:21" s="21" customFormat="1" ht="13.5" customHeight="1">
      <c r="A79" s="19" t="s">
        <v>81</v>
      </c>
      <c r="B79" s="20"/>
      <c r="C79" s="22">
        <v>0</v>
      </c>
      <c r="D79" s="19"/>
      <c r="E79" s="22">
        <v>79847</v>
      </c>
      <c r="F79" s="19"/>
      <c r="G79" s="22">
        <v>63</v>
      </c>
      <c r="H79" s="19"/>
      <c r="I79" s="22">
        <v>0</v>
      </c>
      <c r="J79" s="19"/>
      <c r="K79" s="22">
        <f t="shared" si="0"/>
        <v>79910</v>
      </c>
      <c r="L79" s="19"/>
      <c r="M79" s="22">
        <v>53776</v>
      </c>
      <c r="N79" s="19"/>
      <c r="O79" s="22">
        <v>605</v>
      </c>
      <c r="P79" s="19"/>
      <c r="Q79" s="22">
        <v>25529</v>
      </c>
      <c r="R79" s="19"/>
      <c r="S79" s="19"/>
      <c r="T79" s="19"/>
      <c r="U79" s="19"/>
    </row>
    <row r="80" spans="1:21" s="21" customFormat="1" ht="13.5" customHeight="1">
      <c r="A80" s="19"/>
      <c r="B80" s="2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s="21" customFormat="1" ht="13.5" customHeight="1">
      <c r="A81" s="19" t="s">
        <v>35</v>
      </c>
      <c r="B81" s="20"/>
      <c r="C81" s="22">
        <f>SUM(C58:C79)</f>
        <v>1175079</v>
      </c>
      <c r="D81" s="19"/>
      <c r="E81" s="22">
        <f>SUM(E58:E79)</f>
        <v>10509736</v>
      </c>
      <c r="F81" s="19"/>
      <c r="G81" s="22">
        <f>SUM(G58:G79)</f>
        <v>5609353</v>
      </c>
      <c r="H81" s="19"/>
      <c r="I81" s="22">
        <f>SUM(I58:I79)</f>
        <v>137376</v>
      </c>
      <c r="J81" s="19"/>
      <c r="K81" s="22">
        <f t="shared" si="0"/>
        <v>17431544</v>
      </c>
      <c r="L81" s="19"/>
      <c r="M81" s="22">
        <f>SUM(M58:M79)</f>
        <v>10011586</v>
      </c>
      <c r="N81" s="19"/>
      <c r="O81" s="22">
        <f>SUM(O58:O79)</f>
        <v>3290348</v>
      </c>
      <c r="P81" s="19"/>
      <c r="Q81" s="22">
        <f>SUM(Q58:Q79)</f>
        <v>4129610</v>
      </c>
      <c r="R81" s="19"/>
      <c r="S81" s="19"/>
      <c r="T81" s="19"/>
      <c r="U81" s="19"/>
    </row>
    <row r="82" spans="1:21" s="21" customFormat="1" ht="13.5" customHeight="1">
      <c r="A82" s="19"/>
      <c r="B82" s="20"/>
      <c r="C82" s="25"/>
      <c r="D82" s="19"/>
      <c r="E82" s="25"/>
      <c r="F82" s="19"/>
      <c r="G82" s="25"/>
      <c r="H82" s="19"/>
      <c r="I82" s="25"/>
      <c r="J82" s="19"/>
      <c r="K82" s="25"/>
      <c r="L82" s="19"/>
      <c r="M82" s="25"/>
      <c r="N82" s="19"/>
      <c r="O82" s="25"/>
      <c r="P82" s="19"/>
      <c r="Q82" s="25"/>
      <c r="R82" s="19"/>
      <c r="S82" s="19"/>
      <c r="T82" s="19"/>
      <c r="U82" s="19"/>
    </row>
    <row r="83" spans="1:21" s="21" customFormat="1" ht="13.5" customHeight="1">
      <c r="A83" s="19" t="s">
        <v>115</v>
      </c>
      <c r="B83" s="20"/>
      <c r="C83" s="25"/>
      <c r="D83" s="19"/>
      <c r="E83" s="25"/>
      <c r="F83" s="19"/>
      <c r="G83" s="25"/>
      <c r="H83" s="19"/>
      <c r="I83" s="25"/>
      <c r="J83" s="19"/>
      <c r="K83" s="25"/>
      <c r="L83" s="19"/>
      <c r="M83" s="25"/>
      <c r="N83" s="19"/>
      <c r="O83" s="25"/>
      <c r="P83" s="19"/>
      <c r="Q83" s="25"/>
      <c r="R83" s="19"/>
      <c r="S83" s="19"/>
      <c r="T83" s="19"/>
      <c r="U83" s="19"/>
    </row>
    <row r="84" spans="1:21" s="21" customFormat="1" ht="13.5" customHeight="1">
      <c r="A84" s="19" t="s">
        <v>116</v>
      </c>
      <c r="B84" s="20"/>
      <c r="C84" s="25">
        <v>0</v>
      </c>
      <c r="D84" s="19"/>
      <c r="E84" s="25">
        <v>0</v>
      </c>
      <c r="F84" s="19"/>
      <c r="G84" s="25">
        <v>60500</v>
      </c>
      <c r="H84" s="19"/>
      <c r="I84" s="25">
        <v>0</v>
      </c>
      <c r="J84" s="19"/>
      <c r="K84" s="25">
        <f t="shared" si="0"/>
        <v>60500</v>
      </c>
      <c r="L84" s="19"/>
      <c r="M84" s="25">
        <v>60500</v>
      </c>
      <c r="N84" s="19"/>
      <c r="O84" s="25">
        <v>0</v>
      </c>
      <c r="P84" s="19"/>
      <c r="Q84" s="25">
        <v>0</v>
      </c>
      <c r="R84" s="19"/>
      <c r="S84" s="19"/>
      <c r="T84" s="19"/>
      <c r="U84" s="19"/>
    </row>
    <row r="85" spans="1:21" s="21" customFormat="1" ht="13.5" customHeight="1">
      <c r="A85" s="19" t="s">
        <v>117</v>
      </c>
      <c r="B85" s="20"/>
      <c r="C85" s="25">
        <v>0</v>
      </c>
      <c r="D85" s="19"/>
      <c r="E85" s="25">
        <v>0</v>
      </c>
      <c r="F85" s="19"/>
      <c r="G85" s="25">
        <v>97405</v>
      </c>
      <c r="H85" s="19"/>
      <c r="I85" s="25">
        <v>122746</v>
      </c>
      <c r="J85" s="19"/>
      <c r="K85" s="25">
        <f t="shared" si="0"/>
        <v>220151</v>
      </c>
      <c r="L85" s="19"/>
      <c r="M85" s="25">
        <v>204574</v>
      </c>
      <c r="N85" s="19"/>
      <c r="O85" s="25">
        <v>15577</v>
      </c>
      <c r="P85" s="19"/>
      <c r="Q85" s="25">
        <v>0</v>
      </c>
      <c r="R85" s="19"/>
      <c r="S85" s="19"/>
      <c r="T85" s="19"/>
      <c r="U85" s="19"/>
    </row>
    <row r="86" spans="1:21" s="21" customFormat="1" ht="13.5" customHeight="1">
      <c r="A86" s="19" t="s">
        <v>118</v>
      </c>
      <c r="B86" s="20"/>
      <c r="C86" s="25">
        <v>0</v>
      </c>
      <c r="D86" s="19"/>
      <c r="E86" s="25">
        <v>0</v>
      </c>
      <c r="F86" s="19"/>
      <c r="G86" s="25">
        <v>34689</v>
      </c>
      <c r="H86" s="19"/>
      <c r="I86" s="25">
        <v>0</v>
      </c>
      <c r="J86" s="19"/>
      <c r="K86" s="25">
        <f t="shared" si="0"/>
        <v>34689</v>
      </c>
      <c r="L86" s="19"/>
      <c r="M86" s="25">
        <v>26231</v>
      </c>
      <c r="N86" s="19"/>
      <c r="O86" s="25">
        <v>1301</v>
      </c>
      <c r="P86" s="19"/>
      <c r="Q86" s="25">
        <v>7157</v>
      </c>
      <c r="R86" s="19"/>
      <c r="S86" s="19"/>
      <c r="T86" s="19"/>
      <c r="U86" s="19"/>
    </row>
    <row r="87" spans="1:21" s="21" customFormat="1" ht="13.5" customHeight="1">
      <c r="A87" s="19" t="s">
        <v>120</v>
      </c>
      <c r="B87" s="20"/>
      <c r="C87" s="31">
        <v>2012</v>
      </c>
      <c r="D87" s="19"/>
      <c r="E87" s="31">
        <v>0</v>
      </c>
      <c r="F87" s="19"/>
      <c r="G87" s="31">
        <v>0</v>
      </c>
      <c r="H87" s="19"/>
      <c r="I87" s="31">
        <v>0</v>
      </c>
      <c r="J87" s="19"/>
      <c r="K87" s="31">
        <f t="shared" si="0"/>
        <v>2012</v>
      </c>
      <c r="L87" s="19"/>
      <c r="M87" s="31">
        <v>1815</v>
      </c>
      <c r="N87" s="19"/>
      <c r="O87" s="31">
        <v>48</v>
      </c>
      <c r="P87" s="19"/>
      <c r="Q87" s="31">
        <v>149</v>
      </c>
      <c r="R87" s="19"/>
      <c r="S87" s="19"/>
      <c r="T87" s="19"/>
      <c r="U87" s="19"/>
    </row>
    <row r="88" spans="1:21" s="21" customFormat="1" ht="13.5" customHeight="1">
      <c r="A88" s="19"/>
      <c r="B88" s="20"/>
      <c r="C88" s="25"/>
      <c r="D88" s="19"/>
      <c r="E88" s="25"/>
      <c r="F88" s="19"/>
      <c r="G88" s="25"/>
      <c r="H88" s="19"/>
      <c r="I88" s="25"/>
      <c r="J88" s="19"/>
      <c r="K88" s="25"/>
      <c r="L88" s="19"/>
      <c r="M88" s="25"/>
      <c r="N88" s="19"/>
      <c r="O88" s="25"/>
      <c r="P88" s="19"/>
      <c r="Q88" s="25"/>
      <c r="R88" s="19"/>
      <c r="S88" s="19"/>
      <c r="T88" s="19"/>
      <c r="U88" s="19"/>
    </row>
    <row r="89" spans="1:21" s="21" customFormat="1" ht="13.5" customHeight="1">
      <c r="A89" s="19" t="s">
        <v>119</v>
      </c>
      <c r="B89" s="20"/>
      <c r="C89" s="31">
        <f>SUM(C84:C87)</f>
        <v>2012</v>
      </c>
      <c r="D89" s="19"/>
      <c r="E89" s="31">
        <f>SUM(E84:E87)</f>
        <v>0</v>
      </c>
      <c r="F89" s="19"/>
      <c r="G89" s="31">
        <f>SUM(G84:G87)</f>
        <v>192594</v>
      </c>
      <c r="H89" s="19"/>
      <c r="I89" s="31">
        <f>SUM(I84:I87)</f>
        <v>122746</v>
      </c>
      <c r="J89" s="19"/>
      <c r="K89" s="31">
        <f>SUM(K84:K87)</f>
        <v>317352</v>
      </c>
      <c r="L89" s="19"/>
      <c r="M89" s="31">
        <f>SUM(M84:M87)</f>
        <v>293120</v>
      </c>
      <c r="N89" s="19"/>
      <c r="O89" s="31">
        <f>SUM(O84:O87)</f>
        <v>16926</v>
      </c>
      <c r="P89" s="19"/>
      <c r="Q89" s="31">
        <f>SUM(Q84:Q87)</f>
        <v>7306</v>
      </c>
      <c r="R89" s="19"/>
      <c r="S89" s="19"/>
      <c r="T89" s="19"/>
      <c r="U89" s="19"/>
    </row>
    <row r="90" spans="1:21" s="21" customFormat="1" ht="13.5" customHeight="1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s="21" customFormat="1" ht="13.5" customHeight="1">
      <c r="A91" s="19" t="s">
        <v>29</v>
      </c>
      <c r="B91" s="20" t="s">
        <v>14</v>
      </c>
      <c r="C91" s="22">
        <f>SUM(C55+C81+C89)</f>
        <v>1266765</v>
      </c>
      <c r="D91" s="19"/>
      <c r="E91" s="22">
        <f>SUM(E55+E81+E89)</f>
        <v>20273044</v>
      </c>
      <c r="F91" s="19"/>
      <c r="G91" s="22">
        <f>SUM(G55+G81+G89)</f>
        <v>9791959</v>
      </c>
      <c r="H91" s="19"/>
      <c r="I91" s="22">
        <f>SUM(I55+I81+I89)</f>
        <v>902711</v>
      </c>
      <c r="J91" s="19"/>
      <c r="K91" s="22">
        <f>SUM(K55+K81+K89)</f>
        <v>32234479</v>
      </c>
      <c r="L91" s="19"/>
      <c r="M91" s="22">
        <f>SUM(M55+M81+M89)</f>
        <v>18461616</v>
      </c>
      <c r="N91" s="19"/>
      <c r="O91" s="22">
        <f>SUM(O55+O81+O89)</f>
        <v>6458576</v>
      </c>
      <c r="P91" s="19"/>
      <c r="Q91" s="22">
        <f>SUM(Q55+Q81+Q89)</f>
        <v>7314287</v>
      </c>
      <c r="R91" s="19"/>
      <c r="S91" s="19"/>
      <c r="T91" s="19"/>
      <c r="U91" s="19"/>
    </row>
    <row r="92" spans="1:21" s="21" customFormat="1" ht="13.5" customHeight="1">
      <c r="A92" s="19"/>
      <c r="B92" s="20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19"/>
      <c r="S92" s="19"/>
      <c r="T92" s="19"/>
      <c r="U92" s="19"/>
    </row>
    <row r="93" spans="1:21" s="21" customFormat="1" ht="13.5" customHeight="1">
      <c r="A93" s="19" t="s">
        <v>23</v>
      </c>
      <c r="B93" s="20" t="s">
        <v>14</v>
      </c>
      <c r="C93" s="19" t="s">
        <v>0</v>
      </c>
      <c r="D93" s="19"/>
      <c r="E93" s="19" t="s">
        <v>0</v>
      </c>
      <c r="F93" s="19"/>
      <c r="G93" s="19" t="s">
        <v>0</v>
      </c>
      <c r="H93" s="19"/>
      <c r="I93" s="19" t="s">
        <v>0</v>
      </c>
      <c r="J93" s="19"/>
      <c r="K93" s="19"/>
      <c r="L93" s="19"/>
      <c r="M93" s="19" t="s">
        <v>0</v>
      </c>
      <c r="N93" s="19"/>
      <c r="O93" s="19" t="s">
        <v>0</v>
      </c>
      <c r="P93" s="19"/>
      <c r="Q93" s="19" t="s">
        <v>0</v>
      </c>
      <c r="R93" s="19"/>
      <c r="S93" s="19"/>
      <c r="T93" s="19"/>
      <c r="U93" s="19"/>
    </row>
    <row r="94" spans="1:21" s="21" customFormat="1" ht="13.5" customHeight="1">
      <c r="A94" s="19" t="s">
        <v>82</v>
      </c>
      <c r="B94" s="20" t="s">
        <v>14</v>
      </c>
      <c r="C94" s="22">
        <v>0</v>
      </c>
      <c r="D94" s="19"/>
      <c r="E94" s="22">
        <v>0</v>
      </c>
      <c r="F94" s="19"/>
      <c r="G94" s="22">
        <v>92447</v>
      </c>
      <c r="H94" s="19"/>
      <c r="I94" s="22">
        <v>0</v>
      </c>
      <c r="J94" s="19"/>
      <c r="K94" s="22">
        <f t="shared" si="0"/>
        <v>92447</v>
      </c>
      <c r="L94" s="19"/>
      <c r="M94" s="22">
        <v>24695</v>
      </c>
      <c r="N94" s="19"/>
      <c r="O94" s="22">
        <v>67752</v>
      </c>
      <c r="P94" s="19"/>
      <c r="Q94" s="22">
        <v>0</v>
      </c>
      <c r="R94" s="19"/>
      <c r="S94" s="19"/>
      <c r="T94" s="19"/>
      <c r="U94" s="19"/>
    </row>
    <row r="95" spans="1:21" s="21" customFormat="1" ht="13.5" customHeight="1">
      <c r="A95" s="19"/>
      <c r="B95" s="20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19"/>
      <c r="S95" s="19"/>
      <c r="T95" s="19"/>
      <c r="U95" s="19"/>
    </row>
    <row r="96" spans="1:21" s="21" customFormat="1" ht="13.5" customHeight="1">
      <c r="A96" s="19" t="s">
        <v>91</v>
      </c>
      <c r="B96" s="20" t="s">
        <v>14</v>
      </c>
      <c r="C96" s="22">
        <f>SUM(C94:C94)</f>
        <v>0</v>
      </c>
      <c r="D96" s="19"/>
      <c r="E96" s="22">
        <f>SUM(E94:E94)</f>
        <v>0</v>
      </c>
      <c r="F96" s="19"/>
      <c r="G96" s="22">
        <f>SUM(G94:G94)</f>
        <v>92447</v>
      </c>
      <c r="H96" s="19"/>
      <c r="I96" s="22">
        <f>SUM(I94:I94)</f>
        <v>0</v>
      </c>
      <c r="J96" s="19"/>
      <c r="K96" s="22">
        <f t="shared" si="0"/>
        <v>92447</v>
      </c>
      <c r="L96" s="19"/>
      <c r="M96" s="22">
        <f>SUM(M94:M94)</f>
        <v>24695</v>
      </c>
      <c r="N96" s="19"/>
      <c r="O96" s="22">
        <f>SUM(O94:O94)</f>
        <v>67752</v>
      </c>
      <c r="P96" s="19"/>
      <c r="Q96" s="22">
        <f>SUM(Q94:Q94)</f>
        <v>0</v>
      </c>
      <c r="R96" s="19"/>
      <c r="S96" s="19"/>
      <c r="T96" s="19"/>
      <c r="U96" s="19"/>
    </row>
    <row r="97" spans="1:21" s="21" customFormat="1" ht="13.5" customHeight="1">
      <c r="A97" s="19"/>
      <c r="B97" s="20" t="s">
        <v>14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s="21" customFormat="1" ht="13.5" customHeight="1">
      <c r="A98" s="19" t="s">
        <v>24</v>
      </c>
      <c r="B98" s="20" t="s">
        <v>14</v>
      </c>
      <c r="C98" s="19" t="s">
        <v>14</v>
      </c>
      <c r="D98" s="19"/>
      <c r="E98" s="19" t="s">
        <v>14</v>
      </c>
      <c r="F98" s="19" t="s">
        <v>14</v>
      </c>
      <c r="G98" s="19" t="s">
        <v>14</v>
      </c>
      <c r="H98" s="19" t="s">
        <v>14</v>
      </c>
      <c r="I98" s="19" t="s">
        <v>14</v>
      </c>
      <c r="J98" s="19" t="s">
        <v>14</v>
      </c>
      <c r="K98" s="19"/>
      <c r="L98" s="19" t="s">
        <v>14</v>
      </c>
      <c r="M98" s="19" t="s">
        <v>14</v>
      </c>
      <c r="N98" s="19" t="s">
        <v>14</v>
      </c>
      <c r="O98" s="19" t="s">
        <v>14</v>
      </c>
      <c r="P98" s="19" t="s">
        <v>14</v>
      </c>
      <c r="Q98" s="19" t="s">
        <v>14</v>
      </c>
      <c r="R98" s="19"/>
      <c r="S98" s="19"/>
      <c r="T98" s="19"/>
      <c r="U98" s="19"/>
    </row>
    <row r="99" spans="1:21" s="21" customFormat="1" ht="13.5" customHeight="1">
      <c r="A99" s="19" t="s">
        <v>30</v>
      </c>
      <c r="B99" s="2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s="21" customFormat="1" ht="13.5" customHeight="1">
      <c r="A100" s="19" t="s">
        <v>37</v>
      </c>
      <c r="B100" s="20"/>
      <c r="C100" s="19">
        <v>0</v>
      </c>
      <c r="D100" s="19"/>
      <c r="E100" s="19">
        <v>0</v>
      </c>
      <c r="F100" s="19"/>
      <c r="G100" s="19">
        <v>31091</v>
      </c>
      <c r="H100" s="19"/>
      <c r="I100" s="19">
        <v>279907</v>
      </c>
      <c r="J100" s="19"/>
      <c r="K100" s="19">
        <f aca="true" t="shared" si="1" ref="K100:K158">IF(SUM(C100:I100)=SUM(M100:Q100),SUM(M100:Q100),SUM(M100:Q100)-SUM(C100:I100))</f>
        <v>310998</v>
      </c>
      <c r="L100" s="19"/>
      <c r="M100" s="19">
        <v>235417</v>
      </c>
      <c r="N100" s="19"/>
      <c r="O100" s="19">
        <v>75581</v>
      </c>
      <c r="P100" s="19"/>
      <c r="Q100" s="19">
        <v>0</v>
      </c>
      <c r="R100" s="19"/>
      <c r="S100" s="19"/>
      <c r="T100" s="19"/>
      <c r="U100" s="19"/>
    </row>
    <row r="101" spans="1:21" s="21" customFormat="1" ht="13.5" customHeight="1">
      <c r="A101" s="19" t="s">
        <v>38</v>
      </c>
      <c r="B101" s="20"/>
      <c r="C101" s="19">
        <v>0</v>
      </c>
      <c r="D101" s="19"/>
      <c r="E101" s="19">
        <v>0</v>
      </c>
      <c r="F101" s="19"/>
      <c r="G101" s="19">
        <v>0</v>
      </c>
      <c r="H101" s="19"/>
      <c r="I101" s="19">
        <v>317244</v>
      </c>
      <c r="J101" s="19"/>
      <c r="K101" s="19">
        <f t="shared" si="1"/>
        <v>317244</v>
      </c>
      <c r="L101" s="19"/>
      <c r="M101" s="19">
        <v>266361</v>
      </c>
      <c r="N101" s="19"/>
      <c r="O101" s="19">
        <v>50883</v>
      </c>
      <c r="P101" s="19"/>
      <c r="Q101" s="19">
        <v>0</v>
      </c>
      <c r="R101" s="19"/>
      <c r="S101" s="19"/>
      <c r="T101" s="19"/>
      <c r="U101" s="19"/>
    </row>
    <row r="102" spans="1:21" s="21" customFormat="1" ht="13.5" customHeight="1">
      <c r="A102" s="19" t="s">
        <v>121</v>
      </c>
      <c r="B102" s="20"/>
      <c r="C102" s="19">
        <v>0</v>
      </c>
      <c r="D102" s="19"/>
      <c r="E102" s="19">
        <v>0</v>
      </c>
      <c r="F102" s="19"/>
      <c r="G102" s="19">
        <v>0</v>
      </c>
      <c r="H102" s="19"/>
      <c r="I102" s="19">
        <v>6107</v>
      </c>
      <c r="J102" s="19"/>
      <c r="K102" s="19">
        <f t="shared" si="1"/>
        <v>6107</v>
      </c>
      <c r="L102" s="19"/>
      <c r="M102" s="19">
        <v>0</v>
      </c>
      <c r="N102" s="19"/>
      <c r="O102" s="19">
        <v>6107</v>
      </c>
      <c r="P102" s="19"/>
      <c r="Q102" s="19">
        <v>0</v>
      </c>
      <c r="R102" s="19"/>
      <c r="S102" s="19"/>
      <c r="T102" s="19"/>
      <c r="U102" s="19"/>
    </row>
    <row r="103" spans="1:21" s="21" customFormat="1" ht="13.5" customHeight="1">
      <c r="A103" s="19" t="s">
        <v>122</v>
      </c>
      <c r="B103" s="20"/>
      <c r="C103" s="19">
        <v>0</v>
      </c>
      <c r="D103" s="19"/>
      <c r="E103" s="19">
        <v>0</v>
      </c>
      <c r="F103" s="19"/>
      <c r="G103" s="19">
        <v>0</v>
      </c>
      <c r="H103" s="19"/>
      <c r="I103" s="19">
        <v>178131</v>
      </c>
      <c r="J103" s="19"/>
      <c r="K103" s="19">
        <f t="shared" si="1"/>
        <v>178131</v>
      </c>
      <c r="L103" s="19"/>
      <c r="M103" s="19">
        <v>0</v>
      </c>
      <c r="N103" s="19"/>
      <c r="O103" s="19">
        <v>178131</v>
      </c>
      <c r="P103" s="19"/>
      <c r="Q103" s="19">
        <v>0</v>
      </c>
      <c r="R103" s="19"/>
      <c r="S103" s="19"/>
      <c r="T103" s="19"/>
      <c r="U103" s="19"/>
    </row>
    <row r="104" spans="1:21" s="21" customFormat="1" ht="13.5" customHeight="1">
      <c r="A104" s="19" t="s">
        <v>123</v>
      </c>
      <c r="B104" s="20"/>
      <c r="C104" s="19">
        <v>0</v>
      </c>
      <c r="D104" s="19"/>
      <c r="E104" s="19">
        <v>0</v>
      </c>
      <c r="F104" s="19"/>
      <c r="G104" s="19">
        <v>0</v>
      </c>
      <c r="H104" s="19"/>
      <c r="I104" s="19">
        <v>-7582</v>
      </c>
      <c r="J104" s="19"/>
      <c r="K104" s="19">
        <f t="shared" si="1"/>
        <v>-7582</v>
      </c>
      <c r="L104" s="19"/>
      <c r="M104" s="19">
        <v>0</v>
      </c>
      <c r="N104" s="19"/>
      <c r="O104" s="19">
        <v>-7582</v>
      </c>
      <c r="P104" s="19"/>
      <c r="Q104" s="19">
        <v>0</v>
      </c>
      <c r="R104" s="19"/>
      <c r="S104" s="19"/>
      <c r="T104" s="19"/>
      <c r="U104" s="19"/>
    </row>
    <row r="105" spans="1:21" s="21" customFormat="1" ht="13.5" customHeight="1">
      <c r="A105" s="19" t="s">
        <v>124</v>
      </c>
      <c r="B105" s="20"/>
      <c r="C105" s="31">
        <v>0</v>
      </c>
      <c r="D105" s="19"/>
      <c r="E105" s="31">
        <v>0</v>
      </c>
      <c r="F105" s="19"/>
      <c r="G105" s="31">
        <v>0</v>
      </c>
      <c r="H105" s="19"/>
      <c r="I105" s="31">
        <v>5795</v>
      </c>
      <c r="J105" s="19"/>
      <c r="K105" s="31">
        <f t="shared" si="1"/>
        <v>5795</v>
      </c>
      <c r="L105" s="19"/>
      <c r="M105" s="31">
        <v>0</v>
      </c>
      <c r="N105" s="19"/>
      <c r="O105" s="31">
        <v>5795</v>
      </c>
      <c r="P105" s="19"/>
      <c r="Q105" s="31">
        <v>0</v>
      </c>
      <c r="R105" s="19"/>
      <c r="S105" s="19"/>
      <c r="T105" s="19"/>
      <c r="U105" s="19"/>
    </row>
    <row r="106" spans="1:21" s="21" customFormat="1" ht="13.5" customHeight="1">
      <c r="A106" s="19"/>
      <c r="B106" s="20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s="21" customFormat="1" ht="13.5" customHeight="1">
      <c r="A107" s="19" t="s">
        <v>31</v>
      </c>
      <c r="B107" s="20"/>
      <c r="C107" s="22">
        <f>SUM(C100:C105)</f>
        <v>0</v>
      </c>
      <c r="D107" s="19"/>
      <c r="E107" s="22">
        <f>SUM(E100:E105)</f>
        <v>0</v>
      </c>
      <c r="F107" s="19"/>
      <c r="G107" s="22">
        <f>SUM(G100:G105)</f>
        <v>31091</v>
      </c>
      <c r="H107" s="19"/>
      <c r="I107" s="22">
        <f>SUM(I100:I105)</f>
        <v>779602</v>
      </c>
      <c r="J107" s="19"/>
      <c r="K107" s="22">
        <f t="shared" si="1"/>
        <v>810693</v>
      </c>
      <c r="L107" s="19"/>
      <c r="M107" s="22">
        <f>SUM(M100:M105)</f>
        <v>501778</v>
      </c>
      <c r="N107" s="19"/>
      <c r="O107" s="22">
        <f>SUM(O100:O105)</f>
        <v>308915</v>
      </c>
      <c r="P107" s="19"/>
      <c r="Q107" s="22">
        <f>SUM(Q100:Q105)</f>
        <v>0</v>
      </c>
      <c r="R107" s="19"/>
      <c r="S107" s="19"/>
      <c r="T107" s="19"/>
      <c r="U107" s="19"/>
    </row>
    <row r="108" spans="1:21" s="21" customFormat="1" ht="13.5" customHeight="1">
      <c r="A108" s="19"/>
      <c r="B108" s="2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s="21" customFormat="1" ht="13.5" customHeight="1">
      <c r="A109" s="19" t="s">
        <v>32</v>
      </c>
      <c r="B109" s="2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s="21" customFormat="1" ht="13.5" customHeight="1">
      <c r="A110" s="19" t="s">
        <v>100</v>
      </c>
      <c r="B110" s="20"/>
      <c r="C110" s="22">
        <v>0</v>
      </c>
      <c r="D110" s="19"/>
      <c r="E110" s="22">
        <v>0</v>
      </c>
      <c r="F110" s="19"/>
      <c r="G110" s="22">
        <v>0</v>
      </c>
      <c r="H110" s="19"/>
      <c r="I110" s="22">
        <v>51965</v>
      </c>
      <c r="J110" s="19"/>
      <c r="K110" s="22">
        <f t="shared" si="1"/>
        <v>51965</v>
      </c>
      <c r="L110" s="19"/>
      <c r="M110" s="22">
        <v>0</v>
      </c>
      <c r="N110" s="19"/>
      <c r="O110" s="22">
        <v>51965</v>
      </c>
      <c r="P110" s="19"/>
      <c r="Q110" s="22">
        <v>0</v>
      </c>
      <c r="R110" s="19"/>
      <c r="S110" s="19"/>
      <c r="T110" s="19"/>
      <c r="U110" s="19"/>
    </row>
    <row r="111" spans="1:21" s="21" customFormat="1" ht="13.5" customHeight="1">
      <c r="A111" s="19"/>
      <c r="B111" s="20"/>
      <c r="C111" s="25"/>
      <c r="D111" s="19"/>
      <c r="E111" s="25"/>
      <c r="F111" s="19"/>
      <c r="G111" s="25"/>
      <c r="H111" s="19"/>
      <c r="I111" s="25"/>
      <c r="J111" s="19"/>
      <c r="K111" s="25"/>
      <c r="L111" s="19"/>
      <c r="M111" s="25"/>
      <c r="N111" s="19"/>
      <c r="O111" s="25"/>
      <c r="P111" s="19"/>
      <c r="Q111" s="25"/>
      <c r="R111" s="19"/>
      <c r="S111" s="19"/>
      <c r="T111" s="19"/>
      <c r="U111" s="19"/>
    </row>
    <row r="112" spans="1:21" s="21" customFormat="1" ht="13.5" customHeight="1">
      <c r="A112" s="19" t="s">
        <v>33</v>
      </c>
      <c r="B112" s="20"/>
      <c r="C112" s="22">
        <f>SUM(C110:C110)</f>
        <v>0</v>
      </c>
      <c r="D112" s="19"/>
      <c r="E112" s="22">
        <f>SUM(E110:E110)</f>
        <v>0</v>
      </c>
      <c r="F112" s="19"/>
      <c r="G112" s="22">
        <f>SUM(G110:G110)</f>
        <v>0</v>
      </c>
      <c r="H112" s="19"/>
      <c r="I112" s="22">
        <f>SUM(I110:I110)</f>
        <v>51965</v>
      </c>
      <c r="J112" s="19"/>
      <c r="K112" s="22">
        <f t="shared" si="1"/>
        <v>51965</v>
      </c>
      <c r="L112" s="19"/>
      <c r="M112" s="22">
        <f>SUM(M110:M110)</f>
        <v>0</v>
      </c>
      <c r="N112" s="19"/>
      <c r="O112" s="22">
        <f>SUM(O110:O110)</f>
        <v>51965</v>
      </c>
      <c r="P112" s="19"/>
      <c r="Q112" s="22">
        <f>SUM(Q110:Q110)</f>
        <v>0</v>
      </c>
      <c r="R112" s="19"/>
      <c r="S112" s="19"/>
      <c r="T112" s="19"/>
      <c r="U112" s="19"/>
    </row>
    <row r="113" spans="1:21" s="21" customFormat="1" ht="13.5" customHeight="1">
      <c r="A113" s="19"/>
      <c r="B113" s="20"/>
      <c r="C113" s="25"/>
      <c r="D113" s="19"/>
      <c r="E113" s="25"/>
      <c r="F113" s="19"/>
      <c r="G113" s="25"/>
      <c r="H113" s="19"/>
      <c r="I113" s="25"/>
      <c r="J113" s="19"/>
      <c r="K113" s="25"/>
      <c r="L113" s="19"/>
      <c r="M113" s="25"/>
      <c r="N113" s="19"/>
      <c r="O113" s="25"/>
      <c r="P113" s="19"/>
      <c r="Q113" s="25"/>
      <c r="R113" s="19"/>
      <c r="S113" s="19"/>
      <c r="T113" s="19"/>
      <c r="U113" s="19"/>
    </row>
    <row r="114" spans="1:21" s="21" customFormat="1" ht="13.5" customHeight="1">
      <c r="A114" s="19" t="s">
        <v>125</v>
      </c>
      <c r="B114" s="20"/>
      <c r="C114" s="31">
        <v>0</v>
      </c>
      <c r="D114" s="19"/>
      <c r="E114" s="31">
        <v>0</v>
      </c>
      <c r="F114" s="19"/>
      <c r="G114" s="31">
        <v>0</v>
      </c>
      <c r="H114" s="19"/>
      <c r="I114" s="31">
        <v>35914</v>
      </c>
      <c r="J114" s="19"/>
      <c r="K114" s="31">
        <f t="shared" si="1"/>
        <v>35914</v>
      </c>
      <c r="L114" s="19"/>
      <c r="M114" s="31">
        <v>0</v>
      </c>
      <c r="N114" s="19"/>
      <c r="O114" s="31">
        <v>35914</v>
      </c>
      <c r="P114" s="19"/>
      <c r="Q114" s="31">
        <v>0</v>
      </c>
      <c r="R114" s="19"/>
      <c r="S114" s="19"/>
      <c r="T114" s="19"/>
      <c r="U114" s="19"/>
    </row>
    <row r="115" spans="1:21" s="21" customFormat="1" ht="13.5" customHeight="1">
      <c r="A115" s="19"/>
      <c r="B115" s="20"/>
      <c r="C115" s="25"/>
      <c r="D115" s="19"/>
      <c r="E115" s="25"/>
      <c r="F115" s="19"/>
      <c r="G115" s="25"/>
      <c r="H115" s="19"/>
      <c r="I115" s="25"/>
      <c r="J115" s="19"/>
      <c r="K115" s="25"/>
      <c r="L115" s="19"/>
      <c r="M115" s="25"/>
      <c r="N115" s="19"/>
      <c r="O115" s="25"/>
      <c r="P115" s="19"/>
      <c r="Q115" s="25"/>
      <c r="R115" s="19"/>
      <c r="S115" s="19"/>
      <c r="T115" s="19"/>
      <c r="U115" s="19"/>
    </row>
    <row r="116" spans="1:21" s="21" customFormat="1" ht="13.5" customHeight="1">
      <c r="A116" s="19" t="s">
        <v>126</v>
      </c>
      <c r="B116" s="20"/>
      <c r="C116" s="25"/>
      <c r="D116" s="19"/>
      <c r="E116" s="25"/>
      <c r="F116" s="19"/>
      <c r="G116" s="25"/>
      <c r="H116" s="19"/>
      <c r="I116" s="25"/>
      <c r="J116" s="19"/>
      <c r="K116" s="25"/>
      <c r="L116" s="19"/>
      <c r="M116" s="25"/>
      <c r="N116" s="19"/>
      <c r="O116" s="25"/>
      <c r="P116" s="19"/>
      <c r="Q116" s="25"/>
      <c r="R116" s="19"/>
      <c r="S116" s="19"/>
      <c r="T116" s="19"/>
      <c r="U116" s="19"/>
    </row>
    <row r="117" spans="1:21" s="21" customFormat="1" ht="13.5" customHeight="1">
      <c r="A117" s="19" t="s">
        <v>116</v>
      </c>
      <c r="B117" s="20"/>
      <c r="C117" s="31">
        <v>0</v>
      </c>
      <c r="D117" s="19"/>
      <c r="E117" s="31">
        <v>0</v>
      </c>
      <c r="F117" s="19"/>
      <c r="G117" s="31">
        <v>0</v>
      </c>
      <c r="H117" s="19"/>
      <c r="I117" s="31">
        <v>269281</v>
      </c>
      <c r="J117" s="19"/>
      <c r="K117" s="31">
        <f t="shared" si="1"/>
        <v>269281</v>
      </c>
      <c r="L117" s="19"/>
      <c r="M117" s="31">
        <v>244561</v>
      </c>
      <c r="N117" s="19"/>
      <c r="O117" s="31">
        <v>24720</v>
      </c>
      <c r="P117" s="19"/>
      <c r="Q117" s="31">
        <v>0</v>
      </c>
      <c r="R117" s="19"/>
      <c r="S117" s="19"/>
      <c r="T117" s="19"/>
      <c r="U117" s="19"/>
    </row>
    <row r="118" spans="1:21" s="21" customFormat="1" ht="13.5" customHeight="1">
      <c r="A118" s="19" t="s">
        <v>0</v>
      </c>
      <c r="B118" s="20"/>
      <c r="C118" s="25"/>
      <c r="D118" s="19"/>
      <c r="E118" s="25"/>
      <c r="F118" s="19"/>
      <c r="G118" s="25"/>
      <c r="H118" s="19"/>
      <c r="I118" s="25"/>
      <c r="J118" s="19"/>
      <c r="K118" s="25"/>
      <c r="L118" s="19"/>
      <c r="M118" s="25"/>
      <c r="N118" s="19"/>
      <c r="O118" s="25"/>
      <c r="P118" s="19"/>
      <c r="Q118" s="25"/>
      <c r="R118" s="19"/>
      <c r="S118" s="19"/>
      <c r="T118" s="19"/>
      <c r="U118" s="19"/>
    </row>
    <row r="119" spans="1:21" s="21" customFormat="1" ht="13.5" customHeight="1">
      <c r="A119" s="19" t="s">
        <v>119</v>
      </c>
      <c r="B119" s="20"/>
      <c r="C119" s="31">
        <f>SUM(C117:C118)</f>
        <v>0</v>
      </c>
      <c r="D119" s="19"/>
      <c r="E119" s="31">
        <f>SUM(E117:E118)</f>
        <v>0</v>
      </c>
      <c r="F119" s="19"/>
      <c r="G119" s="31">
        <f>SUM(G117:G118)</f>
        <v>0</v>
      </c>
      <c r="H119" s="19"/>
      <c r="I119" s="31">
        <f>SUM(I117:I118)</f>
        <v>269281</v>
      </c>
      <c r="J119" s="19"/>
      <c r="K119" s="31">
        <f>SUM(K117:K118)</f>
        <v>269281</v>
      </c>
      <c r="L119" s="19"/>
      <c r="M119" s="31">
        <f>SUM(M117:M118)</f>
        <v>244561</v>
      </c>
      <c r="N119" s="19"/>
      <c r="O119" s="31">
        <f>SUM(O117:O118)</f>
        <v>24720</v>
      </c>
      <c r="P119" s="19"/>
      <c r="Q119" s="31">
        <f>SUM(Q117:Q118)</f>
        <v>0</v>
      </c>
      <c r="R119" s="19"/>
      <c r="S119" s="19"/>
      <c r="T119" s="19"/>
      <c r="U119" s="19"/>
    </row>
    <row r="120" spans="1:21" s="21" customFormat="1" ht="13.5" customHeight="1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s="21" customFormat="1" ht="13.5" customHeight="1">
      <c r="A121" s="19" t="s">
        <v>92</v>
      </c>
      <c r="B121" s="20" t="s">
        <v>14</v>
      </c>
      <c r="C121" s="22">
        <f>SUM(C107+C112)</f>
        <v>0</v>
      </c>
      <c r="D121" s="19" t="s">
        <v>0</v>
      </c>
      <c r="E121" s="22">
        <f>SUM(E107+E112)</f>
        <v>0</v>
      </c>
      <c r="F121" s="19"/>
      <c r="G121" s="22">
        <f>SUM(G107+G112)</f>
        <v>31091</v>
      </c>
      <c r="H121" s="19"/>
      <c r="I121" s="22">
        <f>SUM(I107+I112+I119+I114)</f>
        <v>1136762</v>
      </c>
      <c r="J121" s="19"/>
      <c r="K121" s="22">
        <f t="shared" si="1"/>
        <v>1167853</v>
      </c>
      <c r="L121" s="19"/>
      <c r="M121" s="22">
        <f>SUM(M107+M112+M119)</f>
        <v>746339</v>
      </c>
      <c r="N121" s="19"/>
      <c r="O121" s="22">
        <f>SUM(O107+O112+O114+O119)</f>
        <v>421514</v>
      </c>
      <c r="P121" s="19"/>
      <c r="Q121" s="22">
        <f>SUM(Q107+Q112)</f>
        <v>0</v>
      </c>
      <c r="R121" s="19"/>
      <c r="S121" s="19"/>
      <c r="T121" s="19"/>
      <c r="U121" s="19"/>
    </row>
    <row r="122" spans="1:21" s="21" customFormat="1" ht="13.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19"/>
      <c r="L122" s="25"/>
      <c r="M122" s="25"/>
      <c r="N122" s="25"/>
      <c r="O122" s="25"/>
      <c r="P122" s="25"/>
      <c r="Q122" s="25"/>
      <c r="R122" s="25"/>
      <c r="S122" s="19"/>
      <c r="T122" s="19"/>
      <c r="U122" s="19"/>
    </row>
    <row r="123" spans="1:21" s="21" customFormat="1" ht="13.5" customHeight="1">
      <c r="A123" s="19" t="s">
        <v>25</v>
      </c>
      <c r="B123" s="20" t="s">
        <v>14</v>
      </c>
      <c r="C123" s="19" t="s">
        <v>14</v>
      </c>
      <c r="D123" s="19" t="s">
        <v>14</v>
      </c>
      <c r="E123" s="19" t="s">
        <v>14</v>
      </c>
      <c r="F123" s="19" t="s">
        <v>14</v>
      </c>
      <c r="G123" s="19" t="s">
        <v>14</v>
      </c>
      <c r="H123" s="19" t="s">
        <v>14</v>
      </c>
      <c r="I123" s="19" t="s">
        <v>14</v>
      </c>
      <c r="J123" s="19" t="s">
        <v>14</v>
      </c>
      <c r="K123" s="19"/>
      <c r="L123" s="19" t="s">
        <v>14</v>
      </c>
      <c r="M123" s="19" t="s">
        <v>14</v>
      </c>
      <c r="N123" s="19" t="s">
        <v>14</v>
      </c>
      <c r="O123" s="19" t="s">
        <v>14</v>
      </c>
      <c r="P123" s="19" t="s">
        <v>14</v>
      </c>
      <c r="Q123" s="19" t="s">
        <v>14</v>
      </c>
      <c r="R123" s="19"/>
      <c r="S123" s="19"/>
      <c r="T123" s="19"/>
      <c r="U123" s="19"/>
    </row>
    <row r="124" spans="1:21" s="21" customFormat="1" ht="13.5" customHeight="1">
      <c r="A124" s="19" t="s">
        <v>83</v>
      </c>
      <c r="B124" s="20" t="s">
        <v>14</v>
      </c>
      <c r="C124" s="19">
        <v>0</v>
      </c>
      <c r="D124" s="19"/>
      <c r="E124" s="19">
        <v>0</v>
      </c>
      <c r="F124" s="19"/>
      <c r="G124" s="19">
        <v>169591</v>
      </c>
      <c r="H124" s="19"/>
      <c r="I124" s="19">
        <v>207591</v>
      </c>
      <c r="J124" s="19"/>
      <c r="K124" s="19">
        <f t="shared" si="1"/>
        <v>377182</v>
      </c>
      <c r="L124" s="19"/>
      <c r="M124" s="19">
        <v>364402</v>
      </c>
      <c r="N124" s="19"/>
      <c r="O124" s="19">
        <v>12780</v>
      </c>
      <c r="P124" s="19"/>
      <c r="Q124" s="19">
        <v>0</v>
      </c>
      <c r="R124" s="19"/>
      <c r="S124" s="19"/>
      <c r="T124" s="19"/>
      <c r="U124" s="19"/>
    </row>
    <row r="125" spans="1:21" s="21" customFormat="1" ht="13.5" customHeight="1">
      <c r="A125" s="19" t="s">
        <v>127</v>
      </c>
      <c r="B125" s="20" t="s">
        <v>14</v>
      </c>
      <c r="C125" s="19">
        <v>0</v>
      </c>
      <c r="D125" s="19"/>
      <c r="E125" s="19">
        <v>0</v>
      </c>
      <c r="F125" s="19"/>
      <c r="G125" s="19">
        <v>0</v>
      </c>
      <c r="H125" s="19"/>
      <c r="I125" s="19">
        <v>94932</v>
      </c>
      <c r="J125" s="19"/>
      <c r="K125" s="19">
        <f t="shared" si="1"/>
        <v>94932</v>
      </c>
      <c r="L125" s="19"/>
      <c r="M125" s="19">
        <v>69539</v>
      </c>
      <c r="N125" s="19"/>
      <c r="O125" s="19">
        <v>25393</v>
      </c>
      <c r="P125" s="19"/>
      <c r="Q125" s="19">
        <v>0</v>
      </c>
      <c r="R125" s="19"/>
      <c r="S125" s="19"/>
      <c r="T125" s="19"/>
      <c r="U125" s="19"/>
    </row>
    <row r="126" spans="1:21" s="21" customFormat="1" ht="13.5" customHeight="1">
      <c r="A126" s="19" t="s">
        <v>84</v>
      </c>
      <c r="B126" s="20" t="s">
        <v>14</v>
      </c>
      <c r="C126" s="19">
        <v>0</v>
      </c>
      <c r="D126" s="19"/>
      <c r="E126" s="19">
        <v>0</v>
      </c>
      <c r="F126" s="19"/>
      <c r="G126" s="19">
        <v>0</v>
      </c>
      <c r="H126" s="19"/>
      <c r="I126" s="19">
        <v>1271699</v>
      </c>
      <c r="J126" s="19"/>
      <c r="K126" s="19">
        <f t="shared" si="1"/>
        <v>1271699</v>
      </c>
      <c r="L126" s="19"/>
      <c r="M126" s="19">
        <v>1034545</v>
      </c>
      <c r="N126" s="19"/>
      <c r="O126" s="19">
        <v>237154</v>
      </c>
      <c r="P126" s="19"/>
      <c r="Q126" s="19">
        <v>0</v>
      </c>
      <c r="R126" s="19"/>
      <c r="S126" s="19"/>
      <c r="T126" s="19"/>
      <c r="U126" s="19"/>
    </row>
    <row r="127" spans="1:21" s="21" customFormat="1" ht="13.5" customHeight="1">
      <c r="A127" s="19" t="s">
        <v>85</v>
      </c>
      <c r="B127" s="20" t="s">
        <v>14</v>
      </c>
      <c r="C127" s="19">
        <v>0</v>
      </c>
      <c r="D127" s="19"/>
      <c r="E127" s="19">
        <v>0</v>
      </c>
      <c r="F127" s="19"/>
      <c r="G127" s="19">
        <v>0</v>
      </c>
      <c r="H127" s="19"/>
      <c r="I127" s="19">
        <v>743262</v>
      </c>
      <c r="J127" s="19"/>
      <c r="K127" s="19">
        <f t="shared" si="1"/>
        <v>743262</v>
      </c>
      <c r="L127" s="19"/>
      <c r="M127" s="19">
        <v>711103</v>
      </c>
      <c r="N127" s="19"/>
      <c r="O127" s="19">
        <v>32159</v>
      </c>
      <c r="P127" s="19"/>
      <c r="Q127" s="19">
        <v>0</v>
      </c>
      <c r="R127" s="19"/>
      <c r="S127" s="19"/>
      <c r="T127" s="19"/>
      <c r="U127" s="19"/>
    </row>
    <row r="128" spans="1:21" s="21" customFormat="1" ht="13.5" customHeight="1">
      <c r="A128" s="19" t="s">
        <v>86</v>
      </c>
      <c r="B128" s="20" t="s">
        <v>14</v>
      </c>
      <c r="C128" s="19">
        <v>0</v>
      </c>
      <c r="D128" s="19"/>
      <c r="E128" s="19">
        <v>0</v>
      </c>
      <c r="F128" s="19"/>
      <c r="G128" s="19">
        <v>0</v>
      </c>
      <c r="H128" s="19"/>
      <c r="I128" s="19">
        <v>439505</v>
      </c>
      <c r="J128" s="19"/>
      <c r="K128" s="19">
        <f t="shared" si="1"/>
        <v>439505</v>
      </c>
      <c r="L128" s="19"/>
      <c r="M128" s="19">
        <v>419800</v>
      </c>
      <c r="N128" s="19"/>
      <c r="O128" s="19">
        <v>19705</v>
      </c>
      <c r="P128" s="19"/>
      <c r="Q128" s="19">
        <v>0</v>
      </c>
      <c r="R128" s="19"/>
      <c r="S128" s="19"/>
      <c r="T128" s="19"/>
      <c r="U128" s="19"/>
    </row>
    <row r="129" spans="1:21" s="21" customFormat="1" ht="13.5" customHeight="1">
      <c r="A129" s="19" t="s">
        <v>87</v>
      </c>
      <c r="B129" s="20"/>
      <c r="C129" s="19">
        <v>0</v>
      </c>
      <c r="D129" s="19"/>
      <c r="E129" s="19">
        <v>0</v>
      </c>
      <c r="F129" s="19"/>
      <c r="G129" s="19">
        <v>630</v>
      </c>
      <c r="H129" s="19"/>
      <c r="I129" s="19">
        <v>389301</v>
      </c>
      <c r="J129" s="19"/>
      <c r="K129" s="19">
        <f t="shared" si="1"/>
        <v>389931</v>
      </c>
      <c r="L129" s="19"/>
      <c r="M129" s="19">
        <v>182650</v>
      </c>
      <c r="N129" s="19"/>
      <c r="O129" s="19">
        <v>207281</v>
      </c>
      <c r="P129" s="19"/>
      <c r="Q129" s="19">
        <v>0</v>
      </c>
      <c r="R129" s="19"/>
      <c r="S129" s="19"/>
      <c r="T129" s="19"/>
      <c r="U129" s="19"/>
    </row>
    <row r="130" spans="1:21" s="21" customFormat="1" ht="13.5" customHeight="1">
      <c r="A130" s="19" t="s">
        <v>88</v>
      </c>
      <c r="B130" s="20"/>
      <c r="C130" s="19">
        <v>0</v>
      </c>
      <c r="D130" s="19"/>
      <c r="E130" s="19">
        <v>0</v>
      </c>
      <c r="F130" s="19"/>
      <c r="G130" s="19">
        <v>0</v>
      </c>
      <c r="H130" s="19"/>
      <c r="I130" s="19">
        <v>226074</v>
      </c>
      <c r="J130" s="19"/>
      <c r="K130" s="19">
        <f t="shared" si="1"/>
        <v>226074</v>
      </c>
      <c r="L130" s="19"/>
      <c r="M130" s="19">
        <v>208872</v>
      </c>
      <c r="N130" s="19"/>
      <c r="O130" s="19">
        <v>17202</v>
      </c>
      <c r="P130" s="19"/>
      <c r="Q130" s="19">
        <v>0</v>
      </c>
      <c r="R130" s="19"/>
      <c r="S130" s="19"/>
      <c r="T130" s="19"/>
      <c r="U130" s="19"/>
    </row>
    <row r="131" spans="1:21" s="21" customFormat="1" ht="13.5" customHeight="1">
      <c r="A131" s="19" t="s">
        <v>108</v>
      </c>
      <c r="B131" s="20"/>
      <c r="C131" s="22">
        <v>0</v>
      </c>
      <c r="D131" s="19"/>
      <c r="E131" s="22">
        <v>0</v>
      </c>
      <c r="F131" s="19"/>
      <c r="G131" s="22">
        <v>0</v>
      </c>
      <c r="H131" s="19"/>
      <c r="I131" s="22">
        <v>170984</v>
      </c>
      <c r="J131" s="19"/>
      <c r="K131" s="22">
        <f t="shared" si="1"/>
        <v>170984</v>
      </c>
      <c r="L131" s="19"/>
      <c r="M131" s="22">
        <v>162019</v>
      </c>
      <c r="N131" s="19"/>
      <c r="O131" s="22">
        <v>8965</v>
      </c>
      <c r="P131" s="19"/>
      <c r="Q131" s="22">
        <v>0</v>
      </c>
      <c r="R131" s="19"/>
      <c r="S131" s="19"/>
      <c r="T131" s="19"/>
      <c r="U131" s="19"/>
    </row>
    <row r="132" spans="1:21" s="21" customFormat="1" ht="13.5" customHeight="1">
      <c r="A132" s="19"/>
      <c r="B132" s="20"/>
      <c r="C132" s="23"/>
      <c r="D132" s="23"/>
      <c r="E132" s="23"/>
      <c r="F132" s="23"/>
      <c r="G132" s="23"/>
      <c r="H132" s="23"/>
      <c r="I132" s="23"/>
      <c r="J132" s="23"/>
      <c r="K132" s="19"/>
      <c r="L132" s="23"/>
      <c r="M132" s="23"/>
      <c r="N132" s="23"/>
      <c r="O132" s="23"/>
      <c r="P132" s="23"/>
      <c r="Q132" s="23"/>
      <c r="R132" s="19"/>
      <c r="S132" s="19"/>
      <c r="T132" s="19"/>
      <c r="U132" s="19"/>
    </row>
    <row r="133" spans="1:21" s="21" customFormat="1" ht="13.5" customHeight="1">
      <c r="A133" s="19" t="s">
        <v>93</v>
      </c>
      <c r="B133" s="20" t="s">
        <v>14</v>
      </c>
      <c r="C133" s="22">
        <f>SUM(C124:C131)</f>
        <v>0</v>
      </c>
      <c r="D133" s="19"/>
      <c r="E133" s="22">
        <f>SUM(E124:E131)</f>
        <v>0</v>
      </c>
      <c r="F133" s="19"/>
      <c r="G133" s="22">
        <f>SUM(G124:G131)</f>
        <v>170221</v>
      </c>
      <c r="H133" s="19"/>
      <c r="I133" s="22">
        <f>SUM(I124:I131)</f>
        <v>3543348</v>
      </c>
      <c r="J133" s="19"/>
      <c r="K133" s="22">
        <f t="shared" si="1"/>
        <v>3713569</v>
      </c>
      <c r="L133" s="19"/>
      <c r="M133" s="22">
        <f>SUM(M124:M131)</f>
        <v>3152930</v>
      </c>
      <c r="N133" s="19"/>
      <c r="O133" s="22">
        <f>SUM(O124:O131)</f>
        <v>560639</v>
      </c>
      <c r="P133" s="19"/>
      <c r="Q133" s="22">
        <f>SUM(Q124:Q131)</f>
        <v>0</v>
      </c>
      <c r="R133" s="19"/>
      <c r="S133" s="19"/>
      <c r="T133" s="19"/>
      <c r="U133" s="19"/>
    </row>
    <row r="134" spans="1:21" s="21" customFormat="1" ht="13.5" customHeight="1">
      <c r="A134" s="19"/>
      <c r="B134" s="20" t="s">
        <v>14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21" customFormat="1" ht="13.5" customHeight="1">
      <c r="A135" s="19" t="s">
        <v>26</v>
      </c>
      <c r="B135" s="20" t="s">
        <v>14</v>
      </c>
      <c r="C135" s="19" t="s">
        <v>0</v>
      </c>
      <c r="D135" s="19"/>
      <c r="E135" s="19" t="s">
        <v>0</v>
      </c>
      <c r="F135" s="19"/>
      <c r="G135" s="19" t="s">
        <v>0</v>
      </c>
      <c r="H135" s="19"/>
      <c r="I135" s="19" t="s">
        <v>0</v>
      </c>
      <c r="J135" s="19"/>
      <c r="K135" s="19"/>
      <c r="L135" s="19"/>
      <c r="M135" s="19" t="s">
        <v>0</v>
      </c>
      <c r="N135" s="19"/>
      <c r="O135" s="19" t="s">
        <v>0</v>
      </c>
      <c r="P135" s="19"/>
      <c r="Q135" s="19" t="s">
        <v>0</v>
      </c>
      <c r="R135" s="19"/>
      <c r="S135" s="19"/>
      <c r="T135" s="19"/>
      <c r="U135" s="19"/>
    </row>
    <row r="136" spans="1:21" s="21" customFormat="1" ht="13.5" customHeight="1">
      <c r="A136" s="19" t="s">
        <v>89</v>
      </c>
      <c r="B136" s="20" t="s">
        <v>14</v>
      </c>
      <c r="C136" s="25">
        <v>0</v>
      </c>
      <c r="D136" s="25" t="s">
        <v>15</v>
      </c>
      <c r="E136" s="25">
        <v>0</v>
      </c>
      <c r="F136" s="25" t="s">
        <v>15</v>
      </c>
      <c r="G136" s="25">
        <v>0</v>
      </c>
      <c r="H136" s="25" t="s">
        <v>15</v>
      </c>
      <c r="I136" s="25">
        <v>104794</v>
      </c>
      <c r="J136" s="25" t="s">
        <v>15</v>
      </c>
      <c r="K136" s="19">
        <f t="shared" si="1"/>
        <v>104794</v>
      </c>
      <c r="L136" s="25" t="s">
        <v>15</v>
      </c>
      <c r="M136" s="25">
        <v>100097</v>
      </c>
      <c r="N136" s="25" t="s">
        <v>15</v>
      </c>
      <c r="O136" s="25">
        <v>4697</v>
      </c>
      <c r="P136" s="25" t="s">
        <v>15</v>
      </c>
      <c r="Q136" s="25">
        <v>0</v>
      </c>
      <c r="R136" s="19"/>
      <c r="S136" s="19"/>
      <c r="T136" s="19"/>
      <c r="U136" s="19"/>
    </row>
    <row r="137" spans="1:21" s="21" customFormat="1" ht="13.5" customHeight="1">
      <c r="A137" s="19" t="s">
        <v>107</v>
      </c>
      <c r="B137" s="20" t="s">
        <v>14</v>
      </c>
      <c r="C137" s="25">
        <v>0</v>
      </c>
      <c r="D137" s="25" t="s">
        <v>15</v>
      </c>
      <c r="E137" s="25">
        <v>0</v>
      </c>
      <c r="F137" s="25" t="s">
        <v>15</v>
      </c>
      <c r="G137" s="25">
        <v>0</v>
      </c>
      <c r="H137" s="25" t="s">
        <v>15</v>
      </c>
      <c r="I137" s="25">
        <f>5525+3</f>
        <v>5528</v>
      </c>
      <c r="J137" s="25" t="s">
        <v>15</v>
      </c>
      <c r="K137" s="19">
        <f t="shared" si="1"/>
        <v>5528</v>
      </c>
      <c r="L137" s="25" t="s">
        <v>15</v>
      </c>
      <c r="M137" s="25">
        <v>0</v>
      </c>
      <c r="N137" s="25" t="s">
        <v>15</v>
      </c>
      <c r="O137" s="25">
        <f>5525+3</f>
        <v>5528</v>
      </c>
      <c r="P137" s="25" t="s">
        <v>15</v>
      </c>
      <c r="Q137" s="25">
        <v>0</v>
      </c>
      <c r="R137" s="19"/>
      <c r="S137" s="19"/>
      <c r="T137" s="19"/>
      <c r="U137" s="19"/>
    </row>
    <row r="138" spans="1:21" s="21" customFormat="1" ht="13.5" customHeight="1">
      <c r="A138" s="19" t="s">
        <v>90</v>
      </c>
      <c r="B138" s="20"/>
      <c r="C138" s="22">
        <v>0</v>
      </c>
      <c r="D138" s="23"/>
      <c r="E138" s="22">
        <v>0</v>
      </c>
      <c r="F138" s="23"/>
      <c r="G138" s="22">
        <v>0</v>
      </c>
      <c r="H138" s="23"/>
      <c r="I138" s="22">
        <v>130221</v>
      </c>
      <c r="J138" s="23"/>
      <c r="K138" s="22">
        <f t="shared" si="1"/>
        <v>130221</v>
      </c>
      <c r="L138" s="23"/>
      <c r="M138" s="22">
        <v>0</v>
      </c>
      <c r="N138" s="23"/>
      <c r="O138" s="22">
        <v>130221</v>
      </c>
      <c r="P138" s="23"/>
      <c r="Q138" s="22">
        <v>0</v>
      </c>
      <c r="R138" s="19"/>
      <c r="S138" s="19"/>
      <c r="T138" s="19"/>
      <c r="U138" s="19"/>
    </row>
    <row r="139" spans="1:21" s="21" customFormat="1" ht="13.5" customHeight="1">
      <c r="A139" s="19"/>
      <c r="B139" s="20"/>
      <c r="C139" s="25"/>
      <c r="D139" s="25"/>
      <c r="E139" s="25"/>
      <c r="F139" s="25"/>
      <c r="G139" s="25"/>
      <c r="H139" s="25"/>
      <c r="I139" s="25"/>
      <c r="J139" s="25"/>
      <c r="K139" s="19"/>
      <c r="L139" s="25"/>
      <c r="M139" s="25"/>
      <c r="N139" s="25"/>
      <c r="O139" s="25"/>
      <c r="P139" s="25"/>
      <c r="Q139" s="25"/>
      <c r="R139" s="19"/>
      <c r="S139" s="19"/>
      <c r="T139" s="19"/>
      <c r="U139" s="19"/>
    </row>
    <row r="140" spans="1:21" s="21" customFormat="1" ht="13.5" customHeight="1">
      <c r="A140" s="19" t="s">
        <v>94</v>
      </c>
      <c r="B140" s="20" t="s">
        <v>14</v>
      </c>
      <c r="C140" s="22">
        <f>SUM(C136:C138)</f>
        <v>0</v>
      </c>
      <c r="D140" s="19"/>
      <c r="E140" s="22">
        <f>SUM(E136:E138)</f>
        <v>0</v>
      </c>
      <c r="F140" s="19"/>
      <c r="G140" s="22">
        <f>SUM(G136:G138)</f>
        <v>0</v>
      </c>
      <c r="H140" s="19"/>
      <c r="I140" s="22">
        <f>SUM(I136:I138)</f>
        <v>240543</v>
      </c>
      <c r="J140" s="19"/>
      <c r="K140" s="22">
        <f t="shared" si="1"/>
        <v>240543</v>
      </c>
      <c r="L140" s="19"/>
      <c r="M140" s="22">
        <f>SUM(M136:M138)</f>
        <v>100097</v>
      </c>
      <c r="N140" s="19"/>
      <c r="O140" s="22">
        <f>SUM(O136:O138)</f>
        <v>140446</v>
      </c>
      <c r="P140" s="19"/>
      <c r="Q140" s="22">
        <f>SUM(Q136:Q138)</f>
        <v>0</v>
      </c>
      <c r="R140" s="19"/>
      <c r="S140" s="19"/>
      <c r="T140" s="19"/>
      <c r="U140" s="19"/>
    </row>
    <row r="141" spans="1:21" s="21" customFormat="1" ht="13.5" customHeight="1">
      <c r="A141" s="19"/>
      <c r="B141" s="20" t="s">
        <v>14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s="21" customFormat="1" ht="13.5" customHeight="1">
      <c r="A142" s="19" t="s">
        <v>128</v>
      </c>
      <c r="B142" s="20" t="s">
        <v>14</v>
      </c>
      <c r="C142" s="28">
        <f>SUM(C91+C96+C121+C133+C140)</f>
        <v>1266765</v>
      </c>
      <c r="D142" s="23"/>
      <c r="E142" s="28">
        <f>SUM(E91+E96+E121+E133+E140)</f>
        <v>20273044</v>
      </c>
      <c r="F142" s="23"/>
      <c r="G142" s="28">
        <f>SUM(G91+G96+G121+G133+G140)</f>
        <v>10085718</v>
      </c>
      <c r="H142" s="23"/>
      <c r="I142" s="28">
        <f>SUM(I91+I96+I121+I133+I140)</f>
        <v>5823364</v>
      </c>
      <c r="J142" s="23"/>
      <c r="K142" s="22">
        <f t="shared" si="1"/>
        <v>37448891</v>
      </c>
      <c r="L142" s="23"/>
      <c r="M142" s="28">
        <f>SUM(M91+M96+M121+M133+M140)</f>
        <v>22485677</v>
      </c>
      <c r="N142" s="23"/>
      <c r="O142" s="28">
        <f>SUM(O91+O96+O121+O133+O140)</f>
        <v>7648927</v>
      </c>
      <c r="P142" s="23"/>
      <c r="Q142" s="28">
        <f>SUM(Q91+Q96+Q121+Q133+Q140)</f>
        <v>7314287</v>
      </c>
      <c r="R142" s="19"/>
      <c r="S142" s="19"/>
      <c r="T142" s="19"/>
      <c r="U142" s="19"/>
    </row>
    <row r="143" spans="1:21" s="21" customFormat="1" ht="1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s="21" customFormat="1" ht="12">
      <c r="A144" s="19" t="s">
        <v>102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s="21" customFormat="1" ht="12">
      <c r="A145" s="19" t="s">
        <v>101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24"/>
      <c r="N145" s="19"/>
      <c r="O145" s="19"/>
      <c r="P145" s="19"/>
      <c r="Q145" s="19"/>
      <c r="R145" s="19"/>
      <c r="S145" s="19"/>
      <c r="T145" s="19"/>
      <c r="U145" s="19"/>
    </row>
    <row r="146" spans="1:21" s="21" customFormat="1" ht="12">
      <c r="A146" s="19" t="s">
        <v>103</v>
      </c>
      <c r="B146" s="19"/>
      <c r="C146" s="22">
        <v>0</v>
      </c>
      <c r="D146" s="23"/>
      <c r="E146" s="22">
        <v>0</v>
      </c>
      <c r="F146" s="23"/>
      <c r="G146" s="22">
        <v>0</v>
      </c>
      <c r="H146" s="23"/>
      <c r="I146" s="22">
        <v>0</v>
      </c>
      <c r="J146" s="23"/>
      <c r="K146" s="22">
        <f t="shared" si="1"/>
        <v>0</v>
      </c>
      <c r="L146" s="23"/>
      <c r="M146" s="22">
        <v>0</v>
      </c>
      <c r="N146" s="23"/>
      <c r="O146" s="22">
        <v>0</v>
      </c>
      <c r="P146" s="23"/>
      <c r="Q146" s="22">
        <v>0</v>
      </c>
      <c r="R146" s="19"/>
      <c r="S146" s="19"/>
      <c r="T146" s="19"/>
      <c r="U146" s="19"/>
    </row>
    <row r="147" spans="1:21" s="21" customFormat="1" ht="1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s="21" customFormat="1" ht="12">
      <c r="A148" s="19" t="s">
        <v>104</v>
      </c>
      <c r="B148" s="19"/>
      <c r="C148" s="22">
        <f>C146</f>
        <v>0</v>
      </c>
      <c r="D148" s="23"/>
      <c r="E148" s="22">
        <f>E146</f>
        <v>0</v>
      </c>
      <c r="F148" s="23"/>
      <c r="G148" s="22">
        <f>G146</f>
        <v>0</v>
      </c>
      <c r="H148" s="23"/>
      <c r="I148" s="22">
        <f>I146</f>
        <v>0</v>
      </c>
      <c r="J148" s="23"/>
      <c r="K148" s="22">
        <f t="shared" si="1"/>
        <v>0</v>
      </c>
      <c r="L148" s="23"/>
      <c r="M148" s="22">
        <f>M146</f>
        <v>0</v>
      </c>
      <c r="N148" s="23"/>
      <c r="O148" s="22">
        <f>O146</f>
        <v>0</v>
      </c>
      <c r="P148" s="23"/>
      <c r="Q148" s="22">
        <f>Q146</f>
        <v>0</v>
      </c>
      <c r="R148" s="19"/>
      <c r="S148" s="19"/>
      <c r="T148" s="19"/>
      <c r="U148" s="19"/>
    </row>
    <row r="149" spans="1:21" s="21" customFormat="1" ht="12">
      <c r="A149" s="19"/>
      <c r="B149" s="19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19"/>
      <c r="S149" s="19"/>
      <c r="T149" s="19"/>
      <c r="U149" s="19"/>
    </row>
    <row r="150" spans="1:21" s="21" customFormat="1" ht="12">
      <c r="A150" s="19" t="s">
        <v>129</v>
      </c>
      <c r="B150" s="19"/>
      <c r="C150" s="31">
        <f>C148+C142</f>
        <v>1266765</v>
      </c>
      <c r="D150" s="25"/>
      <c r="E150" s="31">
        <f>E148+E142</f>
        <v>20273044</v>
      </c>
      <c r="F150" s="25"/>
      <c r="G150" s="31">
        <f>G148+G142</f>
        <v>10085718</v>
      </c>
      <c r="H150" s="25"/>
      <c r="I150" s="31">
        <f>I148+I142</f>
        <v>5823364</v>
      </c>
      <c r="J150" s="25"/>
      <c r="K150" s="31">
        <f t="shared" si="1"/>
        <v>37448891</v>
      </c>
      <c r="L150" s="25"/>
      <c r="M150" s="31">
        <f>M148+M142</f>
        <v>22485677</v>
      </c>
      <c r="N150" s="25"/>
      <c r="O150" s="31">
        <f>O148+O142</f>
        <v>7648927</v>
      </c>
      <c r="P150" s="25"/>
      <c r="Q150" s="31">
        <f>Q148+Q142</f>
        <v>7314287</v>
      </c>
      <c r="R150" s="19"/>
      <c r="S150" s="19"/>
      <c r="T150" s="19"/>
      <c r="U150" s="19"/>
    </row>
    <row r="151" spans="1:21" s="21" customFormat="1" ht="12">
      <c r="A151" s="19"/>
      <c r="B151" s="19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19"/>
      <c r="S151" s="19"/>
      <c r="T151" s="19"/>
      <c r="U151" s="19"/>
    </row>
    <row r="152" spans="1:21" s="21" customFormat="1" ht="12">
      <c r="A152" s="19" t="s">
        <v>130</v>
      </c>
      <c r="B152" s="19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19"/>
      <c r="S152" s="19"/>
      <c r="T152" s="19"/>
      <c r="U152" s="19"/>
    </row>
    <row r="153" spans="1:21" s="21" customFormat="1" ht="12">
      <c r="A153" s="19" t="s">
        <v>133</v>
      </c>
      <c r="B153" s="19"/>
      <c r="C153" s="25">
        <v>0</v>
      </c>
      <c r="D153" s="25"/>
      <c r="E153" s="25">
        <v>0</v>
      </c>
      <c r="F153" s="25"/>
      <c r="G153" s="25">
        <v>0</v>
      </c>
      <c r="H153" s="25"/>
      <c r="I153" s="25">
        <v>2680661</v>
      </c>
      <c r="J153" s="25"/>
      <c r="K153" s="25">
        <f t="shared" si="1"/>
        <v>2680661</v>
      </c>
      <c r="L153" s="25"/>
      <c r="M153" s="25">
        <f>187874+49012</f>
        <v>236886</v>
      </c>
      <c r="N153" s="25"/>
      <c r="O153" s="25">
        <f>2492787-49012</f>
        <v>2443775</v>
      </c>
      <c r="P153" s="25"/>
      <c r="Q153" s="25">
        <v>0</v>
      </c>
      <c r="R153" s="19"/>
      <c r="S153" s="19"/>
      <c r="T153" s="19"/>
      <c r="U153" s="19"/>
    </row>
    <row r="154" spans="1:21" s="21" customFormat="1" ht="12">
      <c r="A154" s="19" t="s">
        <v>132</v>
      </c>
      <c r="B154" s="19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19"/>
      <c r="S154" s="19"/>
      <c r="T154" s="19"/>
      <c r="U154" s="19"/>
    </row>
    <row r="155" spans="1:21" s="21" customFormat="1" ht="12">
      <c r="A155" s="19"/>
      <c r="B155" s="19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19"/>
      <c r="S155" s="19"/>
      <c r="T155" s="19"/>
      <c r="U155" s="19"/>
    </row>
    <row r="156" spans="1:21" s="21" customFormat="1" ht="12">
      <c r="A156" s="19" t="s">
        <v>131</v>
      </c>
      <c r="B156" s="19"/>
      <c r="C156" s="31">
        <f>SUM(C153:C155)</f>
        <v>0</v>
      </c>
      <c r="D156" s="25"/>
      <c r="E156" s="31">
        <f>SUM(E153:E155)</f>
        <v>0</v>
      </c>
      <c r="F156" s="25"/>
      <c r="G156" s="31">
        <f>SUM(G153:G155)</f>
        <v>0</v>
      </c>
      <c r="H156" s="25"/>
      <c r="I156" s="31">
        <f>SUM(I153:I155)</f>
        <v>2680661</v>
      </c>
      <c r="J156" s="25"/>
      <c r="K156" s="31">
        <f t="shared" si="1"/>
        <v>2680661</v>
      </c>
      <c r="L156" s="25"/>
      <c r="M156" s="31">
        <f>SUM(M153:M155)</f>
        <v>236886</v>
      </c>
      <c r="N156" s="25"/>
      <c r="O156" s="31">
        <f>SUM(O153:O155)</f>
        <v>2443775</v>
      </c>
      <c r="P156" s="25"/>
      <c r="Q156" s="31">
        <f>SUM(Q153:Q155)</f>
        <v>0</v>
      </c>
      <c r="R156" s="19"/>
      <c r="S156" s="19"/>
      <c r="T156" s="19"/>
      <c r="U156" s="19"/>
    </row>
    <row r="157" spans="1:21" s="21" customFormat="1" ht="12">
      <c r="A157" s="19"/>
      <c r="B157" s="19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19"/>
      <c r="S157" s="19"/>
      <c r="T157" s="19"/>
      <c r="U157" s="19"/>
    </row>
    <row r="158" spans="1:21" s="21" customFormat="1" ht="12.75" thickBot="1">
      <c r="A158" s="19" t="s">
        <v>105</v>
      </c>
      <c r="B158" s="19"/>
      <c r="C158" s="29">
        <f>C150+C156</f>
        <v>1266765</v>
      </c>
      <c r="D158" s="23"/>
      <c r="E158" s="29">
        <f>E150+E156</f>
        <v>20273044</v>
      </c>
      <c r="F158" s="23"/>
      <c r="G158" s="29">
        <f>G150+G156</f>
        <v>10085718</v>
      </c>
      <c r="H158" s="23"/>
      <c r="I158" s="29">
        <f>I150+I156</f>
        <v>8504025</v>
      </c>
      <c r="J158" s="23"/>
      <c r="K158" s="30">
        <f t="shared" si="1"/>
        <v>40129552</v>
      </c>
      <c r="L158" s="23"/>
      <c r="M158" s="29">
        <f>M156+M150</f>
        <v>22722563</v>
      </c>
      <c r="N158" s="23"/>
      <c r="O158" s="29">
        <f>O156+O150</f>
        <v>10092702</v>
      </c>
      <c r="P158" s="23"/>
      <c r="Q158" s="29">
        <f>Q156+Q150</f>
        <v>7314287</v>
      </c>
      <c r="R158" s="19"/>
      <c r="S158" s="19"/>
      <c r="T158" s="19"/>
      <c r="U158" s="19"/>
    </row>
    <row r="159" ht="12.75" thickTop="1"/>
    <row r="164" spans="1:5" ht="12">
      <c r="A164" s="18" t="s">
        <v>0</v>
      </c>
      <c r="B164" s="18"/>
      <c r="C164" s="18"/>
      <c r="D164" s="18"/>
      <c r="E164" s="18"/>
    </row>
    <row r="165" ht="12">
      <c r="A165" s="9" t="s">
        <v>16</v>
      </c>
    </row>
    <row r="166" ht="12">
      <c r="A166" s="9" t="s">
        <v>17</v>
      </c>
    </row>
    <row r="167" ht="12">
      <c r="A167" s="9" t="s">
        <v>18</v>
      </c>
    </row>
    <row r="168" ht="12">
      <c r="A168" s="9" t="s">
        <v>19</v>
      </c>
    </row>
    <row r="191" spans="1:21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</sheetData>
  <sheetProtection/>
  <mergeCells count="4">
    <mergeCell ref="A3:Q3"/>
    <mergeCell ref="A5:Q5"/>
    <mergeCell ref="A6:Q6"/>
    <mergeCell ref="C10:I10"/>
  </mergeCells>
  <conditionalFormatting sqref="K1:K65536">
    <cfRule type="cellIs" priority="1" dxfId="1" operator="equal" stopIfTrue="1">
      <formula>-1</formula>
    </cfRule>
    <cfRule type="cellIs" priority="2" dxfId="1" operator="equal" stopIfTrue="1">
      <formula>1</formula>
    </cfRule>
  </conditionalFormatting>
  <conditionalFormatting sqref="A15:IV158">
    <cfRule type="expression" priority="3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89" r:id="rId1"/>
  <rowBreaks count="3" manualBreakCount="3">
    <brk id="55" max="16" man="1"/>
    <brk id="96" max="16" man="1"/>
    <brk id="1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2008-08-18T16:19:45Z</cp:lastPrinted>
  <dcterms:modified xsi:type="dcterms:W3CDTF">2008-10-14T16:35:58Z</dcterms:modified>
  <cp:category/>
  <cp:version/>
  <cp:contentType/>
  <cp:contentStatus/>
</cp:coreProperties>
</file>