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law" sheetId="1" r:id="rId1"/>
  </sheets>
  <definedNames>
    <definedName name="\P">'c2b law'!#REF!</definedName>
    <definedName name="HEADER">'c2b law'!$A$3:$Q$13</definedName>
    <definedName name="P_1">'c2b law'!$A$14:$Q$49</definedName>
    <definedName name="_xlnm.Print_Area" localSheetId="0">'c2b law'!$A$14:$Q$49</definedName>
    <definedName name="_xlnm.Print_Titles" localSheetId="0">'c2b law'!$1:$14</definedName>
    <definedName name="Print_Titles_MI">'c2b law'!$3:$13</definedName>
  </definedNames>
  <calcPr fullCalcOnLoad="1"/>
</workbook>
</file>

<file path=xl/sharedStrings.xml><?xml version="1.0" encoding="utf-8"?>
<sst xmlns="http://schemas.openxmlformats.org/spreadsheetml/2006/main" count="104" uniqueCount="40">
  <si>
    <t xml:space="preserve"> </t>
  </si>
  <si>
    <t>Source</t>
  </si>
  <si>
    <t>Object</t>
  </si>
  <si>
    <t>Indirect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</si>
  <si>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</si>
  <si>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</si>
  <si>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</si>
  <si>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</si>
  <si>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</si>
  <si>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</si>
  <si>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</si>
  <si>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</si>
  <si>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</si>
  <si>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  --</t>
  </si>
  <si>
    <t/>
  </si>
  <si>
    <t xml:space="preserve"> Scholarships and fellowships </t>
  </si>
  <si>
    <t>Personal</t>
  </si>
  <si>
    <t>Cost</t>
  </si>
  <si>
    <t>Educational and general:</t>
  </si>
  <si>
    <t xml:space="preserve"> Public service--</t>
  </si>
  <si>
    <t xml:space="preserve"> Student services--</t>
  </si>
  <si>
    <t xml:space="preserve"> Institutional support--</t>
  </si>
  <si>
    <t xml:space="preserve">        Total instruction</t>
  </si>
  <si>
    <t xml:space="preserve">        Total public service </t>
  </si>
  <si>
    <t xml:space="preserve">        Total student services </t>
  </si>
  <si>
    <t xml:space="preserve">        Total institutional support</t>
  </si>
  <si>
    <t xml:space="preserve">          Total expenditures</t>
  </si>
  <si>
    <t xml:space="preserve">   General </t>
  </si>
  <si>
    <t xml:space="preserve">   General</t>
  </si>
  <si>
    <t xml:space="preserve">   Mineral law institute </t>
  </si>
  <si>
    <t xml:space="preserve">   Student activities</t>
  </si>
  <si>
    <t xml:space="preserve">   Alumni relations</t>
  </si>
  <si>
    <t xml:space="preserve">   Publications institute</t>
  </si>
  <si>
    <t xml:space="preserve">          Total educational and general expenditures</t>
  </si>
  <si>
    <t>ANALYSIS C-2B</t>
  </si>
  <si>
    <t>Current Restricted Fund Expenditures</t>
  </si>
  <si>
    <t>For the year ended June 30, 2011</t>
  </si>
  <si>
    <t xml:space="preserve"> Operations and maintenance of plant-</t>
  </si>
  <si>
    <t xml:space="preserve">    Buildings</t>
  </si>
  <si>
    <t xml:space="preserve">      Total operations and maintenance of plant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</si>
</sst>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sz val="10"/>
      <name val="Goudy Old Style"/>
      <family val="1"/>
    </font>
    <font>
      <sz val="9"/>
      <color indexed="20"/>
      <name val="Arial"/>
      <family val="2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6" fillId="0" borderId="0" xfId="42" applyNumberFormat="1" applyFont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7" fontId="6" fillId="0" borderId="0" xfId="44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37" fontId="0" fillId="0" borderId="0" xfId="58">
      <alignment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37" fontId="5" fillId="0" borderId="0" xfId="58" applyFont="1" applyFill="1" applyBorder="1" applyAlignment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42" fontId="6" fillId="0" borderId="14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Alignment="1">
      <alignment vertical="center"/>
    </xf>
    <xf numFmtId="37" fontId="8" fillId="0" borderId="0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66675</xdr:rowOff>
    </xdr:from>
    <xdr:to>
      <xdr:col>0</xdr:col>
      <xdr:colOff>2686050</xdr:colOff>
      <xdr:row>6</xdr:row>
      <xdr:rowOff>57150</xdr:rowOff>
    </xdr:to>
    <xdr:pic>
      <xdr:nvPicPr>
        <xdr:cNvPr id="1" name="Picture 1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2447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1"/>
  <sheetViews>
    <sheetView showGridLines="0" tabSelected="1" defaultGridColor="0" zoomScalePageLayoutView="0" colorId="22" workbookViewId="0" topLeftCell="A1">
      <selection activeCell="A9" sqref="A9"/>
    </sheetView>
  </sheetViews>
  <sheetFormatPr defaultColWidth="9.140625" defaultRowHeight="12"/>
  <cols>
    <col min="1" max="1" width="45.140625" style="1" customWidth="1"/>
    <col min="2" max="2" width="1.57421875" style="1" customWidth="1"/>
    <col min="3" max="3" width="9.57421875" style="1" customWidth="1"/>
    <col min="4" max="4" width="1.57421875" style="1" customWidth="1"/>
    <col min="5" max="5" width="8.57421875" style="1" customWidth="1"/>
    <col min="6" max="6" width="1.57421875" style="1" customWidth="1"/>
    <col min="7" max="7" width="10.57421875" style="1" customWidth="1"/>
    <col min="8" max="8" width="1.57421875" style="1" customWidth="1"/>
    <col min="9" max="9" width="10.8515625" style="1" customWidth="1"/>
    <col min="10" max="10" width="1.57421875" style="1" customWidth="1"/>
    <col min="11" max="11" width="10.57421875" style="1" customWidth="1"/>
    <col min="12" max="12" width="1.57421875" style="1" customWidth="1"/>
    <col min="13" max="13" width="10.57421875" style="1" customWidth="1"/>
    <col min="14" max="14" width="1.57421875" style="1" customWidth="1"/>
    <col min="15" max="15" width="10.8515625" style="1" customWidth="1"/>
    <col min="16" max="16" width="1.57421875" style="1" customWidth="1"/>
    <col min="17" max="17" width="10.140625" style="1" customWidth="1"/>
    <col min="18" max="43" width="7.57421875" style="1" customWidth="1"/>
    <col min="44" max="16384" width="9.00390625" style="2" customWidth="1"/>
  </cols>
  <sheetData>
    <row r="1" spans="1:256" s="5" customFormat="1" ht="12">
      <c r="A1" s="3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s="6" customFormat="1" ht="10.5" customHeight="1">
      <c r="A2" s="3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6" customFormat="1" ht="16.5">
      <c r="A3" s="30"/>
      <c r="B3" s="21"/>
      <c r="C3" s="31" t="s">
        <v>34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6" customFormat="1" ht="8.25" customHeight="1">
      <c r="A4" s="30"/>
      <c r="B4" s="2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6" customFormat="1" ht="16.5">
      <c r="A5" s="30"/>
      <c r="B5" s="23"/>
      <c r="C5" s="31" t="s">
        <v>35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6" customFormat="1" ht="16.5">
      <c r="A6" s="30"/>
      <c r="B6" s="21"/>
      <c r="C6" s="31" t="s">
        <v>36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6" customFormat="1" ht="10.5" customHeight="1">
      <c r="A7" s="30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5" customFormat="1" ht="12">
      <c r="A8" s="3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10" spans="1:17" ht="13.5">
      <c r="A10" s="7"/>
      <c r="B10" s="7"/>
      <c r="C10" s="29" t="s">
        <v>1</v>
      </c>
      <c r="D10" s="29"/>
      <c r="E10" s="29"/>
      <c r="F10" s="29"/>
      <c r="G10" s="29"/>
      <c r="H10" s="29"/>
      <c r="I10" s="29"/>
      <c r="J10" s="7"/>
      <c r="K10" s="7"/>
      <c r="L10" s="7"/>
      <c r="M10" s="9"/>
      <c r="N10" s="9"/>
      <c r="O10" s="8" t="s">
        <v>2</v>
      </c>
      <c r="P10" s="9"/>
      <c r="Q10" s="9"/>
    </row>
    <row r="11" spans="1:17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" t="s">
        <v>3</v>
      </c>
    </row>
    <row r="12" spans="1:17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0" t="s">
        <v>16</v>
      </c>
      <c r="N12" s="7"/>
      <c r="O12" s="7"/>
      <c r="P12" s="7"/>
      <c r="Q12" s="10" t="s">
        <v>17</v>
      </c>
    </row>
    <row r="13" spans="1:17" ht="13.5">
      <c r="A13" s="7"/>
      <c r="B13" s="7"/>
      <c r="C13" s="8" t="s">
        <v>4</v>
      </c>
      <c r="D13" s="7"/>
      <c r="E13" s="8" t="s">
        <v>5</v>
      </c>
      <c r="F13" s="7"/>
      <c r="G13" s="8" t="s">
        <v>6</v>
      </c>
      <c r="H13" s="7"/>
      <c r="I13" s="8" t="s">
        <v>7</v>
      </c>
      <c r="J13" s="7"/>
      <c r="K13" s="8" t="s">
        <v>8</v>
      </c>
      <c r="L13" s="7"/>
      <c r="M13" s="8" t="s">
        <v>9</v>
      </c>
      <c r="N13" s="7"/>
      <c r="O13" s="8" t="s">
        <v>10</v>
      </c>
      <c r="P13" s="7"/>
      <c r="Q13" s="8" t="s">
        <v>11</v>
      </c>
    </row>
    <row r="14" spans="1:17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43" s="4" customFormat="1" ht="13.5" customHeight="1">
      <c r="A15" s="11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4" customFormat="1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4" customFormat="1" ht="13.5" customHeight="1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4" customFormat="1" ht="13.5" customHeight="1">
      <c r="A18" s="11" t="s">
        <v>27</v>
      </c>
      <c r="B18" s="12" t="s">
        <v>14</v>
      </c>
      <c r="C18" s="13">
        <v>0</v>
      </c>
      <c r="D18" s="11"/>
      <c r="E18" s="13">
        <v>0</v>
      </c>
      <c r="F18" s="11"/>
      <c r="G18" s="13">
        <v>129917</v>
      </c>
      <c r="H18" s="11"/>
      <c r="I18" s="13">
        <v>15694</v>
      </c>
      <c r="J18" s="11"/>
      <c r="K18" s="28">
        <f>IF(SUM(C18:I18)=SUM(M18:Q18),SUM(C18:I18),SUM(M18:Q18)-SUM(C18:I18))</f>
        <v>145611</v>
      </c>
      <c r="L18" s="11"/>
      <c r="M18" s="13">
        <v>126976</v>
      </c>
      <c r="N18" s="11"/>
      <c r="O18" s="13">
        <f>-1+5767</f>
        <v>5766</v>
      </c>
      <c r="P18" s="11"/>
      <c r="Q18" s="13">
        <v>12869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4" customFormat="1" ht="13.5" customHeight="1">
      <c r="A19" s="11"/>
      <c r="B19" s="12"/>
      <c r="C19" s="15"/>
      <c r="D19" s="11"/>
      <c r="E19" s="15"/>
      <c r="F19" s="11"/>
      <c r="G19" s="15"/>
      <c r="H19" s="11"/>
      <c r="I19" s="15"/>
      <c r="J19" s="11"/>
      <c r="K19" s="11"/>
      <c r="L19" s="11"/>
      <c r="M19" s="15"/>
      <c r="N19" s="11"/>
      <c r="O19" s="15"/>
      <c r="P19" s="11"/>
      <c r="Q19" s="15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4" customFormat="1" ht="13.5" customHeight="1">
      <c r="A20" s="11" t="s">
        <v>22</v>
      </c>
      <c r="B20" s="12" t="s">
        <v>14</v>
      </c>
      <c r="C20" s="14">
        <f>SUM(C18:C18)</f>
        <v>0</v>
      </c>
      <c r="D20" s="11"/>
      <c r="E20" s="14">
        <f>SUM(E18:E18)</f>
        <v>0</v>
      </c>
      <c r="F20" s="11"/>
      <c r="G20" s="14">
        <f>SUM(G18:G18)</f>
        <v>129917</v>
      </c>
      <c r="H20" s="11"/>
      <c r="I20" s="14">
        <f>SUM(I18:I18)</f>
        <v>15694</v>
      </c>
      <c r="J20" s="11"/>
      <c r="K20" s="14">
        <f>IF(SUM(C20:I20)=SUM(M20:Q20),SUM(C20:I20),SUM(M20:Q20)-SUM(C20:I20))</f>
        <v>145611</v>
      </c>
      <c r="L20" s="11"/>
      <c r="M20" s="14">
        <f>SUM(M18:M18)</f>
        <v>126976</v>
      </c>
      <c r="N20" s="11"/>
      <c r="O20" s="14">
        <f>SUM(O18:O18)</f>
        <v>5766</v>
      </c>
      <c r="P20" s="11"/>
      <c r="Q20" s="14">
        <f>SUM(Q18:Q18)</f>
        <v>12869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4" customFormat="1" ht="13.5" customHeight="1">
      <c r="A21" s="11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4" customFormat="1" ht="13.5" customHeight="1">
      <c r="A22" s="11" t="s">
        <v>19</v>
      </c>
      <c r="B22" s="12" t="s">
        <v>14</v>
      </c>
      <c r="C22" s="11"/>
      <c r="D22" s="11"/>
      <c r="E22" s="11"/>
      <c r="F22" s="11"/>
      <c r="G22" s="11"/>
      <c r="H22" s="11"/>
      <c r="I22" s="11" t="s">
        <v>0</v>
      </c>
      <c r="J22" s="11"/>
      <c r="K22" s="11"/>
      <c r="L22" s="11"/>
      <c r="M22" s="11" t="s">
        <v>0</v>
      </c>
      <c r="N22" s="11"/>
      <c r="O22" s="11" t="s">
        <v>0</v>
      </c>
      <c r="P22" s="11"/>
      <c r="Q22" s="11" t="s">
        <v>0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4" customFormat="1" ht="13.5" customHeight="1">
      <c r="A23" s="11" t="s">
        <v>28</v>
      </c>
      <c r="B23" s="12"/>
      <c r="C23" s="11">
        <v>0</v>
      </c>
      <c r="D23" s="11"/>
      <c r="E23" s="11">
        <v>0</v>
      </c>
      <c r="F23" s="11"/>
      <c r="G23" s="11">
        <v>60502</v>
      </c>
      <c r="H23" s="11"/>
      <c r="I23" s="11">
        <v>0</v>
      </c>
      <c r="J23" s="11"/>
      <c r="K23" s="11">
        <f>IF(SUM(C23:I23)=SUM(M23:Q23),SUM(C23:I23),SUM(M23:Q23)-SUM(C23:I23))</f>
        <v>60502</v>
      </c>
      <c r="L23" s="11"/>
      <c r="M23" s="11">
        <v>20277</v>
      </c>
      <c r="N23" s="11"/>
      <c r="O23" s="11">
        <f>1+40224</f>
        <v>40225</v>
      </c>
      <c r="P23" s="11"/>
      <c r="Q23" s="11">
        <v>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4" customFormat="1" ht="13.5" customHeight="1">
      <c r="A24" s="11" t="s">
        <v>29</v>
      </c>
      <c r="B24" s="12" t="s">
        <v>14</v>
      </c>
      <c r="C24" s="14">
        <v>0</v>
      </c>
      <c r="D24" s="11"/>
      <c r="E24" s="14">
        <v>0</v>
      </c>
      <c r="F24" s="11"/>
      <c r="G24" s="14">
        <v>3534</v>
      </c>
      <c r="H24" s="11"/>
      <c r="I24" s="14">
        <v>0</v>
      </c>
      <c r="J24" s="11"/>
      <c r="K24" s="14">
        <f>IF(SUM(C24:I24)=SUM(M24:Q24),SUM(C24:I24),SUM(M24:Q24)-SUM(C24:I24))</f>
        <v>3534</v>
      </c>
      <c r="L24" s="11"/>
      <c r="M24" s="14">
        <v>0</v>
      </c>
      <c r="N24" s="11"/>
      <c r="O24" s="14">
        <v>3534</v>
      </c>
      <c r="P24" s="11"/>
      <c r="Q24" s="14">
        <v>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4" customFormat="1" ht="13.5" customHeight="1">
      <c r="A25" s="11"/>
      <c r="B25" s="12"/>
      <c r="C25" s="16"/>
      <c r="D25" s="16"/>
      <c r="E25" s="16"/>
      <c r="F25" s="16"/>
      <c r="G25" s="16"/>
      <c r="H25" s="16"/>
      <c r="I25" s="16"/>
      <c r="J25" s="16"/>
      <c r="K25" s="11"/>
      <c r="L25" s="16"/>
      <c r="M25" s="16"/>
      <c r="N25" s="16"/>
      <c r="O25" s="16"/>
      <c r="P25" s="16"/>
      <c r="Q25" s="1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4" customFormat="1" ht="13.5" customHeight="1">
      <c r="A26" s="11" t="s">
        <v>23</v>
      </c>
      <c r="B26" s="12" t="s">
        <v>14</v>
      </c>
      <c r="C26" s="14">
        <f>SUM(C23:C24)</f>
        <v>0</v>
      </c>
      <c r="D26" s="11"/>
      <c r="E26" s="14">
        <f>SUM(E23:E24)</f>
        <v>0</v>
      </c>
      <c r="F26" s="11"/>
      <c r="G26" s="14">
        <f>SUM(G23:G24)</f>
        <v>64036</v>
      </c>
      <c r="H26" s="11"/>
      <c r="I26" s="14">
        <f>SUM(I23:I24)</f>
        <v>0</v>
      </c>
      <c r="J26" s="11"/>
      <c r="K26" s="14">
        <f>IF(SUM(C26:I26)=SUM(M26:Q26),SUM(C26:I26),SUM(M26:Q26)-SUM(C26:I26))</f>
        <v>64036</v>
      </c>
      <c r="L26" s="11"/>
      <c r="M26" s="14">
        <f>SUM(M23:M24)</f>
        <v>20277</v>
      </c>
      <c r="N26" s="11"/>
      <c r="O26" s="14">
        <f>SUM(O23:O24)</f>
        <v>43759</v>
      </c>
      <c r="P26" s="11"/>
      <c r="Q26" s="14">
        <f>SUM(Q23:Q24)</f>
        <v>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4" customFormat="1" ht="13.5" customHeight="1">
      <c r="A27" s="11"/>
      <c r="B27" s="12" t="s">
        <v>14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4" customFormat="1" ht="13.5" customHeight="1">
      <c r="A28" s="11" t="s">
        <v>20</v>
      </c>
      <c r="B28" s="12" t="s">
        <v>14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4" customFormat="1" ht="13.5" customHeight="1">
      <c r="A29" s="11" t="s">
        <v>30</v>
      </c>
      <c r="B29" s="12" t="s">
        <v>14</v>
      </c>
      <c r="C29" s="14">
        <v>0</v>
      </c>
      <c r="D29" s="11"/>
      <c r="E29" s="14">
        <v>0</v>
      </c>
      <c r="F29" s="11"/>
      <c r="G29" s="14">
        <v>0</v>
      </c>
      <c r="H29" s="11"/>
      <c r="I29" s="14">
        <v>15550</v>
      </c>
      <c r="J29" s="11"/>
      <c r="K29" s="14">
        <f>IF(SUM(C29:I29)=SUM(M29:Q29),SUM(C29:I29),SUM(M29:Q29)-SUM(C29:I29))</f>
        <v>15550</v>
      </c>
      <c r="L29" s="11" t="s">
        <v>0</v>
      </c>
      <c r="M29" s="14">
        <v>3000</v>
      </c>
      <c r="N29" s="11"/>
      <c r="O29" s="14">
        <v>12550</v>
      </c>
      <c r="P29" s="11"/>
      <c r="Q29" s="14">
        <v>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4" customFormat="1" ht="13.5" customHeight="1">
      <c r="A30" s="11"/>
      <c r="B30" s="12"/>
      <c r="C30" s="16"/>
      <c r="D30" s="16"/>
      <c r="E30" s="16"/>
      <c r="F30" s="16"/>
      <c r="G30" s="16"/>
      <c r="H30" s="16"/>
      <c r="I30" s="16"/>
      <c r="J30" s="16"/>
      <c r="K30" s="11"/>
      <c r="L30" s="16"/>
      <c r="M30" s="16"/>
      <c r="N30" s="16"/>
      <c r="O30" s="16"/>
      <c r="P30" s="16"/>
      <c r="Q30" s="1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4" customFormat="1" ht="13.5" customHeight="1">
      <c r="A31" s="11" t="s">
        <v>24</v>
      </c>
      <c r="B31" s="12" t="s">
        <v>14</v>
      </c>
      <c r="C31" s="14">
        <f>SUM(C29:C29)</f>
        <v>0</v>
      </c>
      <c r="D31" s="11"/>
      <c r="E31" s="14">
        <f>SUM(E29:E29)</f>
        <v>0</v>
      </c>
      <c r="F31" s="11"/>
      <c r="G31" s="14">
        <f>SUM(G29:G29)</f>
        <v>0</v>
      </c>
      <c r="H31" s="11"/>
      <c r="I31" s="14">
        <f>SUM(I29:I29)</f>
        <v>15550</v>
      </c>
      <c r="J31" s="11"/>
      <c r="K31" s="14">
        <f>IF(SUM(C31:I31)=SUM(M31:Q31),SUM(C31:I31),SUM(M31:Q31)-SUM(C31:I31))</f>
        <v>15550</v>
      </c>
      <c r="L31" s="11"/>
      <c r="M31" s="14">
        <f>SUM(M29:M29)</f>
        <v>3000</v>
      </c>
      <c r="N31" s="11"/>
      <c r="O31" s="14">
        <f>SUM(O29:O29)</f>
        <v>12550</v>
      </c>
      <c r="P31" s="11"/>
      <c r="Q31" s="14">
        <f>SUM(Q29:Q29)</f>
        <v>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4" customFormat="1" ht="13.5" customHeight="1">
      <c r="A32" s="11"/>
      <c r="B32" s="12" t="s">
        <v>14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4" customFormat="1" ht="13.5" customHeight="1">
      <c r="A33" s="11" t="s">
        <v>21</v>
      </c>
      <c r="B33" s="12" t="s">
        <v>14</v>
      </c>
      <c r="C33" s="11" t="s">
        <v>14</v>
      </c>
      <c r="D33" s="11"/>
      <c r="E33" s="11" t="s">
        <v>14</v>
      </c>
      <c r="F33" s="11" t="s">
        <v>14</v>
      </c>
      <c r="G33" s="11" t="s">
        <v>14</v>
      </c>
      <c r="H33" s="11" t="s">
        <v>14</v>
      </c>
      <c r="I33" s="11" t="s">
        <v>14</v>
      </c>
      <c r="J33" s="11" t="s">
        <v>14</v>
      </c>
      <c r="K33" s="11"/>
      <c r="L33" s="11" t="s">
        <v>14</v>
      </c>
      <c r="M33" s="11" t="s">
        <v>14</v>
      </c>
      <c r="N33" s="11" t="s">
        <v>14</v>
      </c>
      <c r="O33" s="11" t="s">
        <v>14</v>
      </c>
      <c r="P33" s="11" t="s">
        <v>14</v>
      </c>
      <c r="Q33" s="11" t="s">
        <v>14</v>
      </c>
      <c r="R33" s="3" t="s">
        <v>14</v>
      </c>
      <c r="S33" s="3" t="s">
        <v>14</v>
      </c>
      <c r="T33" s="3" t="s">
        <v>14</v>
      </c>
      <c r="U33" s="3" t="s">
        <v>14</v>
      </c>
      <c r="V33" s="3" t="s">
        <v>14</v>
      </c>
      <c r="W33" s="3" t="s">
        <v>14</v>
      </c>
      <c r="X33" s="3" t="s">
        <v>14</v>
      </c>
      <c r="Y33" s="3" t="s">
        <v>14</v>
      </c>
      <c r="Z33" s="3" t="s">
        <v>14</v>
      </c>
      <c r="AA33" s="3" t="s">
        <v>14</v>
      </c>
      <c r="AB33" s="3" t="s">
        <v>14</v>
      </c>
      <c r="AC33" s="3" t="s">
        <v>14</v>
      </c>
      <c r="AD33" s="3" t="s">
        <v>14</v>
      </c>
      <c r="AE33" s="3" t="s">
        <v>14</v>
      </c>
      <c r="AF33" s="3" t="s">
        <v>14</v>
      </c>
      <c r="AG33" s="3" t="s">
        <v>14</v>
      </c>
      <c r="AH33" s="3" t="s">
        <v>14</v>
      </c>
      <c r="AI33" s="3" t="s">
        <v>14</v>
      </c>
      <c r="AJ33" s="3" t="s">
        <v>14</v>
      </c>
      <c r="AK33" s="3" t="s">
        <v>14</v>
      </c>
      <c r="AL33" s="3" t="s">
        <v>14</v>
      </c>
      <c r="AM33" s="3" t="s">
        <v>14</v>
      </c>
      <c r="AN33" s="3" t="s">
        <v>14</v>
      </c>
      <c r="AO33" s="3" t="s">
        <v>14</v>
      </c>
      <c r="AP33" s="3" t="s">
        <v>14</v>
      </c>
      <c r="AQ33" s="3" t="s">
        <v>14</v>
      </c>
    </row>
    <row r="34" spans="1:43" s="4" customFormat="1" ht="13.5" customHeight="1">
      <c r="A34" s="11" t="s">
        <v>31</v>
      </c>
      <c r="B34" s="12"/>
      <c r="C34" s="11">
        <v>0</v>
      </c>
      <c r="D34" s="11"/>
      <c r="E34" s="11">
        <v>0</v>
      </c>
      <c r="F34" s="11"/>
      <c r="G34" s="11">
        <v>94671</v>
      </c>
      <c r="H34" s="11"/>
      <c r="I34" s="11">
        <v>0</v>
      </c>
      <c r="J34" s="11"/>
      <c r="K34" s="11">
        <f>IF(SUM(C34:I34)=SUM(M34:Q34),SUM(C34:I34),SUM(M34:Q34)-SUM(C34:I34))</f>
        <v>94671</v>
      </c>
      <c r="L34" s="11"/>
      <c r="M34" s="11">
        <v>94671</v>
      </c>
      <c r="N34" s="11"/>
      <c r="O34" s="11">
        <v>0</v>
      </c>
      <c r="P34" s="11"/>
      <c r="Q34" s="11">
        <v>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s="4" customFormat="1" ht="13.5" customHeight="1">
      <c r="A35" s="11" t="s">
        <v>27</v>
      </c>
      <c r="B35" s="12" t="s">
        <v>14</v>
      </c>
      <c r="C35" s="11">
        <v>0</v>
      </c>
      <c r="D35" s="11"/>
      <c r="E35" s="11">
        <v>0</v>
      </c>
      <c r="F35" s="11"/>
      <c r="G35" s="11">
        <v>37790</v>
      </c>
      <c r="H35" s="11"/>
      <c r="I35" s="11">
        <v>0</v>
      </c>
      <c r="J35" s="11" t="s">
        <v>13</v>
      </c>
      <c r="K35" s="11">
        <f>IF(SUM(C35:I35)=SUM(M35:Q35),SUM(C35:I35),SUM(M35:Q35)-SUM(C35:I35))</f>
        <v>37790</v>
      </c>
      <c r="L35" s="11" t="s">
        <v>13</v>
      </c>
      <c r="M35" s="11">
        <v>26590</v>
      </c>
      <c r="N35" s="11"/>
      <c r="O35" s="11">
        <f>1+11199</f>
        <v>11200</v>
      </c>
      <c r="P35" s="11"/>
      <c r="Q35" s="11">
        <v>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s="4" customFormat="1" ht="13.5" customHeight="1">
      <c r="A36" s="11" t="s">
        <v>32</v>
      </c>
      <c r="B36" s="12" t="s">
        <v>14</v>
      </c>
      <c r="C36" s="14">
        <v>0</v>
      </c>
      <c r="D36" s="11"/>
      <c r="E36" s="14">
        <v>0</v>
      </c>
      <c r="F36" s="11"/>
      <c r="G36" s="14">
        <v>0</v>
      </c>
      <c r="H36" s="11"/>
      <c r="I36" s="14">
        <v>2734</v>
      </c>
      <c r="J36" s="11"/>
      <c r="K36" s="14">
        <f>IF(SUM(C36:I36)=SUM(M36:Q36),SUM(C36:I36),SUM(M36:Q36)-SUM(C36:I36))</f>
        <v>2734</v>
      </c>
      <c r="L36" s="11"/>
      <c r="M36" s="14">
        <v>0</v>
      </c>
      <c r="N36" s="11"/>
      <c r="O36" s="14">
        <v>2734</v>
      </c>
      <c r="P36" s="11"/>
      <c r="Q36" s="14">
        <v>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s="4" customFormat="1" ht="13.5" customHeight="1">
      <c r="A37" s="11"/>
      <c r="B37" s="12"/>
      <c r="C37" s="16"/>
      <c r="D37" s="16"/>
      <c r="E37" s="16"/>
      <c r="F37" s="16"/>
      <c r="G37" s="16"/>
      <c r="H37" s="16"/>
      <c r="I37" s="16"/>
      <c r="J37" s="16"/>
      <c r="K37" s="11"/>
      <c r="L37" s="16"/>
      <c r="M37" s="16"/>
      <c r="N37" s="16"/>
      <c r="O37" s="16"/>
      <c r="P37" s="16"/>
      <c r="Q37" s="1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s="4" customFormat="1" ht="13.5" customHeight="1">
      <c r="A38" s="11" t="s">
        <v>25</v>
      </c>
      <c r="B38" s="12" t="s">
        <v>14</v>
      </c>
      <c r="C38" s="14">
        <f>SUM(C34:C36)</f>
        <v>0</v>
      </c>
      <c r="D38" s="11"/>
      <c r="E38" s="14">
        <f>SUM(E34:E36)</f>
        <v>0</v>
      </c>
      <c r="F38" s="11"/>
      <c r="G38" s="14">
        <f>SUM(G34:G36)</f>
        <v>132461</v>
      </c>
      <c r="H38" s="11"/>
      <c r="I38" s="14">
        <f>IF(SUM(I34:I36)=0,"    --",SUM(I34:I36))</f>
        <v>2734</v>
      </c>
      <c r="J38" s="11"/>
      <c r="K38" s="14">
        <f>IF(SUM(C38:I38)=SUM(M38:Q38),SUM(C38:I38),SUM(M38:Q38)-SUM(C38:I38))</f>
        <v>135195</v>
      </c>
      <c r="L38" s="11"/>
      <c r="M38" s="14">
        <f>SUM(M34:M36)</f>
        <v>121261</v>
      </c>
      <c r="N38" s="11"/>
      <c r="O38" s="14">
        <f>SUM(O34:O36)</f>
        <v>13934</v>
      </c>
      <c r="P38" s="11" t="str">
        <f>IF(SUM(P36)=0,"    --",SUM(P36))</f>
        <v>    --</v>
      </c>
      <c r="Q38" s="14">
        <f>SUM(Q34:Q36)</f>
        <v>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s="4" customFormat="1" ht="13.5" customHeight="1">
      <c r="A39" s="11"/>
      <c r="B39" s="12" t="s">
        <v>14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s="4" customFormat="1" ht="13.5" customHeight="1">
      <c r="A40" s="11" t="s">
        <v>37</v>
      </c>
      <c r="B40" s="12"/>
      <c r="C40" s="26"/>
      <c r="D40" s="11"/>
      <c r="E40" s="26"/>
      <c r="F40" s="11"/>
      <c r="G40" s="26"/>
      <c r="H40" s="11"/>
      <c r="I40" s="26"/>
      <c r="J40" s="11"/>
      <c r="K40" s="26"/>
      <c r="L40" s="11"/>
      <c r="M40" s="26"/>
      <c r="N40" s="11"/>
      <c r="O40" s="26"/>
      <c r="P40" s="11"/>
      <c r="Q40" s="2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s="4" customFormat="1" ht="13.5" customHeight="1">
      <c r="A41" s="11" t="s">
        <v>38</v>
      </c>
      <c r="B41" s="12"/>
      <c r="C41" s="27">
        <v>88673</v>
      </c>
      <c r="D41" s="11"/>
      <c r="E41" s="27">
        <v>0</v>
      </c>
      <c r="F41" s="11"/>
      <c r="G41" s="27">
        <v>0</v>
      </c>
      <c r="H41" s="11"/>
      <c r="I41" s="27">
        <v>0</v>
      </c>
      <c r="J41" s="11"/>
      <c r="K41" s="27">
        <f>IF(SUM(C41:I41)=SUM(M41:Q41),SUM(C41:I41),SUM(M41:Q41)-SUM(C41:I41))</f>
        <v>88673</v>
      </c>
      <c r="L41" s="11"/>
      <c r="M41" s="27">
        <v>0</v>
      </c>
      <c r="N41" s="11"/>
      <c r="O41" s="27">
        <v>84450</v>
      </c>
      <c r="P41" s="11"/>
      <c r="Q41" s="27">
        <v>4223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s="4" customFormat="1" ht="13.5" customHeight="1">
      <c r="A42" s="11"/>
      <c r="B42" s="12"/>
      <c r="C42" s="26"/>
      <c r="D42" s="11"/>
      <c r="E42" s="26"/>
      <c r="F42" s="11"/>
      <c r="G42" s="26"/>
      <c r="H42" s="11"/>
      <c r="I42" s="26"/>
      <c r="J42" s="11"/>
      <c r="K42" s="26"/>
      <c r="L42" s="11"/>
      <c r="M42" s="26"/>
      <c r="N42" s="11"/>
      <c r="O42" s="26"/>
      <c r="P42" s="11"/>
      <c r="Q42" s="26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s="4" customFormat="1" ht="13.5" customHeight="1">
      <c r="A43" s="11" t="s">
        <v>39</v>
      </c>
      <c r="B43" s="12"/>
      <c r="C43" s="27">
        <f>SUM(C41)</f>
        <v>88673</v>
      </c>
      <c r="D43" s="11"/>
      <c r="E43" s="27">
        <f>SUM(E41)</f>
        <v>0</v>
      </c>
      <c r="F43" s="11"/>
      <c r="G43" s="27">
        <f>SUM(G41)</f>
        <v>0</v>
      </c>
      <c r="H43" s="11"/>
      <c r="I43" s="27">
        <f>SUM(I41)</f>
        <v>0</v>
      </c>
      <c r="J43" s="11"/>
      <c r="K43" s="27">
        <f>IF(SUM(C43:I43)=SUM(M43:Q43),SUM(C43:I43),SUM(M43:Q43)-SUM(C43:I43))</f>
        <v>88673</v>
      </c>
      <c r="L43" s="11"/>
      <c r="M43" s="27">
        <f>SUM(M41)</f>
        <v>0</v>
      </c>
      <c r="N43" s="11"/>
      <c r="O43" s="27">
        <f>SUM(O41)</f>
        <v>84450</v>
      </c>
      <c r="P43" s="11"/>
      <c r="Q43" s="27">
        <f>SUM(Q41)</f>
        <v>4223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s="4" customFormat="1" ht="13.5" customHeight="1">
      <c r="A44" s="11"/>
      <c r="B44" s="12" t="s">
        <v>14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s="4" customFormat="1" ht="13.5" customHeight="1">
      <c r="A45" s="11" t="s">
        <v>15</v>
      </c>
      <c r="B45" s="12" t="s">
        <v>14</v>
      </c>
      <c r="C45" s="14">
        <v>0</v>
      </c>
      <c r="D45" s="11"/>
      <c r="E45" s="14">
        <v>0</v>
      </c>
      <c r="F45" s="11"/>
      <c r="G45" s="14">
        <v>186670</v>
      </c>
      <c r="H45" s="11"/>
      <c r="I45" s="14">
        <v>12250</v>
      </c>
      <c r="J45" s="11"/>
      <c r="K45" s="14">
        <f>IF(SUM(C45:I45)=SUM(M45:Q45),SUM(C45:I45),SUM(M45:Q45)-SUM(C45:I45))</f>
        <v>198920</v>
      </c>
      <c r="L45" s="11"/>
      <c r="M45" s="14">
        <v>0</v>
      </c>
      <c r="N45" s="11"/>
      <c r="O45" s="14">
        <v>198920</v>
      </c>
      <c r="P45" s="11"/>
      <c r="Q45" s="14">
        <v>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s="4" customFormat="1" ht="13.5" customHeight="1">
      <c r="A46" s="11"/>
      <c r="B46" s="12"/>
      <c r="C46" s="26"/>
      <c r="D46" s="11"/>
      <c r="E46" s="26"/>
      <c r="F46" s="11"/>
      <c r="G46" s="26"/>
      <c r="H46" s="11"/>
      <c r="I46" s="26"/>
      <c r="J46" s="11"/>
      <c r="K46" s="26"/>
      <c r="L46" s="11"/>
      <c r="M46" s="26"/>
      <c r="N46" s="11"/>
      <c r="O46" s="26"/>
      <c r="P46" s="11"/>
      <c r="Q46" s="26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s="4" customFormat="1" ht="13.5" customHeight="1">
      <c r="A47" s="11" t="s">
        <v>33</v>
      </c>
      <c r="B47" s="12" t="s">
        <v>14</v>
      </c>
      <c r="C47" s="14">
        <f>SUM(C45,C38,C31,C26,C20,C43)</f>
        <v>88673</v>
      </c>
      <c r="D47" s="11"/>
      <c r="E47" s="14">
        <f>SUM(E45,E38,E31,E26,E20,E43)</f>
        <v>0</v>
      </c>
      <c r="F47" s="11"/>
      <c r="G47" s="14">
        <f>SUM(G45,G38,G31,G26,G20,G43)</f>
        <v>513084</v>
      </c>
      <c r="H47" s="11"/>
      <c r="I47" s="14">
        <f>SUM(I45,I38,I31,I26,I20,I43)</f>
        <v>46228</v>
      </c>
      <c r="J47" s="11"/>
      <c r="K47" s="14">
        <f>IF(SUM(C47:I47)=SUM(M47:Q47),SUM(C47:I47),SUM(M47:Q47)-SUM(C47:I47))</f>
        <v>647985</v>
      </c>
      <c r="L47" s="11"/>
      <c r="M47" s="14">
        <f>SUM(M45,M38,M31,M26,M20,M43)</f>
        <v>271514</v>
      </c>
      <c r="N47" s="11"/>
      <c r="O47" s="14">
        <f>SUM(O45,O38,O31,O26,O20,O43)</f>
        <v>359379</v>
      </c>
      <c r="P47" s="11"/>
      <c r="Q47" s="14">
        <f>SUM(Q45,Q38,Q31,Q26,Q20,Q43)</f>
        <v>17092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s="4" customFormat="1" ht="13.5" customHeight="1">
      <c r="A48" s="11"/>
      <c r="B48" s="12" t="s">
        <v>14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s="4" customFormat="1" ht="13.5" customHeight="1" thickBot="1">
      <c r="A49" s="11" t="s">
        <v>26</v>
      </c>
      <c r="B49" s="12" t="s">
        <v>14</v>
      </c>
      <c r="C49" s="17">
        <f>+C47</f>
        <v>88673</v>
      </c>
      <c r="D49" s="11"/>
      <c r="E49" s="17">
        <f>+E47</f>
        <v>0</v>
      </c>
      <c r="F49" s="11"/>
      <c r="G49" s="17">
        <f>+G47</f>
        <v>513084</v>
      </c>
      <c r="H49" s="11"/>
      <c r="I49" s="17">
        <f>+I47</f>
        <v>46228</v>
      </c>
      <c r="J49" s="11"/>
      <c r="K49" s="18">
        <f>IF(SUM(C49:I49)=SUM(M49:Q49),SUM(C49:I49),SUM(M49:Q49)-SUM(C49:I49))</f>
        <v>647985</v>
      </c>
      <c r="L49" s="11"/>
      <c r="M49" s="17">
        <f>+M47</f>
        <v>271514</v>
      </c>
      <c r="N49" s="11"/>
      <c r="O49" s="17">
        <f>+O47</f>
        <v>359379</v>
      </c>
      <c r="P49" s="11"/>
      <c r="Q49" s="17">
        <f>+Q47</f>
        <v>17092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s="4" customFormat="1" ht="12.75" thickTop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</sheetData>
  <sheetProtection/>
  <mergeCells count="6">
    <mergeCell ref="C10:I10"/>
    <mergeCell ref="A1:A8"/>
    <mergeCell ref="C4:O4"/>
    <mergeCell ref="C6:Q6"/>
    <mergeCell ref="C5:Q5"/>
    <mergeCell ref="C3:Q3"/>
  </mergeCells>
  <conditionalFormatting sqref="A15:IV49">
    <cfRule type="expression" priority="3" dxfId="0" stopIfTrue="1">
      <formula>MOD(ROW(),2)=1</formula>
    </cfRule>
  </conditionalFormatting>
  <printOptions horizontalCentered="1"/>
  <pageMargins left="0.25" right="0.25" top="0.75" bottom="0.75" header="0.3" footer="0.3"/>
  <pageSetup fitToHeight="0" horizontalDpi="600" verticalDpi="600" orientation="landscape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2011-09-23T16:24:30Z</cp:lastPrinted>
  <dcterms:modified xsi:type="dcterms:W3CDTF">2011-09-29T14:48:56Z</dcterms:modified>
  <cp:category/>
  <cp:version/>
  <cp:contentType/>
  <cp:contentStatus/>
</cp:coreProperties>
</file>